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7695" tabRatio="635" firstSheet="5" activeTab="14"/>
  </bookViews>
  <sheets>
    <sheet name="1-ilova" sheetId="22" r:id="rId1"/>
    <sheet name="2-ilova" sheetId="17" r:id="rId2"/>
    <sheet name="3-ilova" sheetId="18" r:id="rId3"/>
    <sheet name="4-ilova" sheetId="4" r:id="rId4"/>
    <sheet name="5-ilova" sheetId="20" r:id="rId5"/>
    <sheet name="6-ilova" sheetId="6" r:id="rId6"/>
    <sheet name="7-ilova" sheetId="19" r:id="rId7"/>
    <sheet name="8-ilova" sheetId="8" r:id="rId8"/>
    <sheet name="9-ilova" sheetId="9" r:id="rId9"/>
    <sheet name="10-ilova" sheetId="21" r:id="rId10"/>
    <sheet name="11-ilova" sheetId="11" r:id="rId11"/>
    <sheet name="12-ilova" sheetId="12" r:id="rId12"/>
    <sheet name="13-ilova" sheetId="13" r:id="rId13"/>
    <sheet name="14-ilova" sheetId="14" r:id="rId14"/>
    <sheet name="15-ilova" sheetId="15" r:id="rId15"/>
  </sheets>
  <definedNames>
    <definedName name="_xlnm.Print_Area" localSheetId="14">'15-ilova'!#REF!</definedName>
    <definedName name="_xlnm.Print_Area" localSheetId="3">'4-ilova'!#REF!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<sst xmlns="http://schemas.openxmlformats.org/spreadsheetml/2006/main" count="982" uniqueCount="533">
  <si>
    <t xml:space="preserve">  Do'stlik tuman аxborot -kutubxona markazining 2024-yil 9 oylik  umumiy fondi bo'yicha                                                                                                                                  MA'LUMOT</t>
  </si>
  <si>
    <t>Jadval-1</t>
  </si>
  <si>
    <t>Т/Р</t>
  </si>
  <si>
    <t>Номи</t>
  </si>
  <si>
    <t>Kitob</t>
  </si>
  <si>
    <t>Jurnal</t>
  </si>
  <si>
    <t>Gazeta</t>
  </si>
  <si>
    <t>Elektron resusrlar</t>
  </si>
  <si>
    <t>Boshqalar</t>
  </si>
  <si>
    <t>Jami</t>
  </si>
  <si>
    <t>CD/DVD</t>
  </si>
  <si>
    <t>Elektron fayl ko'rinishi</t>
  </si>
  <si>
    <t>nomda</t>
  </si>
  <si>
    <t>nusxada</t>
  </si>
  <si>
    <t>А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</si>
  <si>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</si>
  <si>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</si>
  <si>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</si>
  <si>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</si>
  <si>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</si>
  <si>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</si>
  <si>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</si>
  <si>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</si>
  <si>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</si>
  <si>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</si>
  <si>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</si>
  <si>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</si>
  <si>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</si>
  <si>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</si>
  <si>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Umumiy fond</t>
  </si>
  <si>
    <t>shundan,</t>
  </si>
  <si>
    <t>1.1</t>
  </si>
  <si>
    <t>Asosiy fond</t>
  </si>
  <si>
    <t>1.2</t>
  </si>
  <si>
    <t>Majburiy nusxalar fondi</t>
  </si>
  <si>
    <t>1.3</t>
  </si>
  <si>
    <t>Depozitar fond</t>
  </si>
  <si>
    <t>1.4</t>
  </si>
  <si>
    <t>Nodir fond</t>
  </si>
  <si>
    <t>1.5</t>
  </si>
  <si>
    <t>Yordamchi-ko'makchi (ochiq) fond</t>
  </si>
  <si>
    <t>Bolalar adabiyoti</t>
  </si>
  <si>
    <r>
      <rPr>
        <b/>
        <sz val="11"/>
        <color theme="1"/>
        <rFont val="Times New Roman"/>
        <charset val="204"/>
      </rPr>
      <t xml:space="preserve">Darslik </t>
    </r>
    <r>
      <rPr>
        <i/>
        <sz val="11"/>
        <color indexed="8"/>
        <rFont val="Times New Roman"/>
        <charset val="204"/>
      </rPr>
      <t>(o'quv-metodik qo'llanmalarsiz)</t>
    </r>
  </si>
  <si>
    <t>Ommaviy-ko'ngilochar</t>
  </si>
  <si>
    <t>2</t>
  </si>
  <si>
    <t>Fan sohalari bo'yicha *</t>
  </si>
  <si>
    <t>2.1</t>
  </si>
  <si>
    <t>Umumiy bo'lim</t>
  </si>
  <si>
    <t>2.2</t>
  </si>
  <si>
    <t>Falsafa fanlari</t>
  </si>
  <si>
    <t>2.3</t>
  </si>
  <si>
    <t>Diniy</t>
  </si>
  <si>
    <t>2.4</t>
  </si>
  <si>
    <t>Ijtimoiy-siyosiy</t>
  </si>
  <si>
    <t>2.5</t>
  </si>
  <si>
    <t>Tabiiy fanlar va aniq fanlar</t>
  </si>
  <si>
    <t>175</t>
  </si>
  <si>
    <t>2339</t>
  </si>
  <si>
    <t>2.6</t>
  </si>
  <si>
    <t>Amaliy fanlar (texnika fanlari, qishloq xo'jaligi, tibbiyot)</t>
  </si>
  <si>
    <t>2.7</t>
  </si>
  <si>
    <t>San'at va sport</t>
  </si>
  <si>
    <t>2.8</t>
  </si>
  <si>
    <t xml:space="preserve">Adabiyotshunoslik, tilshunoslik, filologiya </t>
  </si>
  <si>
    <t>2.9</t>
  </si>
  <si>
    <t>Badiiy adabiyot</t>
  </si>
  <si>
    <t>2.10</t>
  </si>
  <si>
    <t xml:space="preserve">Tarix, geografiya </t>
  </si>
  <si>
    <t>3</t>
  </si>
  <si>
    <t>Tillar bo'yicha, jami</t>
  </si>
  <si>
    <t>3.1</t>
  </si>
  <si>
    <t>O'zbek tili</t>
  </si>
  <si>
    <t>3.1.1</t>
  </si>
  <si>
    <t>lotin alifbosida</t>
  </si>
  <si>
    <t>3.1.2</t>
  </si>
  <si>
    <t>kirill alifbosida</t>
  </si>
  <si>
    <t>3.2</t>
  </si>
  <si>
    <t>Qardosh xalq tillari</t>
  </si>
  <si>
    <t>3.2.1</t>
  </si>
  <si>
    <t>Qoraqolpoq tili</t>
  </si>
  <si>
    <t>3.2.2</t>
  </si>
  <si>
    <t>Qozoq</t>
  </si>
  <si>
    <t>3.2.3</t>
  </si>
  <si>
    <t>Qirg'iz</t>
  </si>
  <si>
    <t>3.2.4</t>
  </si>
  <si>
    <t>Turkman</t>
  </si>
  <si>
    <t>3.2.5</t>
  </si>
  <si>
    <t>Tojik</t>
  </si>
  <si>
    <t>3.3</t>
  </si>
  <si>
    <t>Xorijiy til</t>
  </si>
  <si>
    <t>3.3.1</t>
  </si>
  <si>
    <t>Rus tili</t>
  </si>
  <si>
    <t>3.3.2</t>
  </si>
  <si>
    <t>Ingliz tili</t>
  </si>
  <si>
    <t>3.3.3</t>
  </si>
  <si>
    <t>Fransuz tili</t>
  </si>
  <si>
    <t>3.3.4</t>
  </si>
  <si>
    <t>Nemis tili</t>
  </si>
  <si>
    <t>3.3.5</t>
  </si>
  <si>
    <t>Xitoy tili</t>
  </si>
  <si>
    <t>3.3.6</t>
  </si>
  <si>
    <t>Koreys tili</t>
  </si>
  <si>
    <t>3.3.7</t>
  </si>
  <si>
    <t>boshqa tillar</t>
  </si>
  <si>
    <t>4</t>
  </si>
  <si>
    <t>Yangi olingan nashrlar**                                       ( 9 oylik holatiga)</t>
  </si>
  <si>
    <t>4.1</t>
  </si>
  <si>
    <t>Majburiy nusxalar</t>
  </si>
  <si>
    <t>4.2</t>
  </si>
  <si>
    <t>Beg'araz kelib tushgan</t>
  </si>
  <si>
    <t>4.2.1</t>
  </si>
  <si>
    <t>yuridik shaxslar</t>
  </si>
  <si>
    <t>4.2.2</t>
  </si>
  <si>
    <t>jismoniy shaxslar</t>
  </si>
  <si>
    <t>4.3</t>
  </si>
  <si>
    <t>Sotib olingan</t>
  </si>
  <si>
    <t>4.4</t>
  </si>
  <si>
    <t>xalqaro kitob almashuvi</t>
  </si>
  <si>
    <t>Do`stlik tuman AKM direktori:                                                            B.Yu.Karimov</t>
  </si>
  <si>
    <t>Do`stlik tuman axborot-kutubxona markazining foydalanuvchilari to‘g‘risida 2024-yil 9 oylik 
MA'LUMOT</t>
  </si>
  <si>
    <t>Jadval-2</t>
  </si>
  <si>
    <t>T/r</t>
  </si>
  <si>
    <t>Jinsi
bo‘yicha</t>
  </si>
  <si>
    <t>Yoshi bo‘yicha</t>
  </si>
  <si>
    <t>Toifasi bo‘yicha</t>
  </si>
  <si>
    <t>Erkak</t>
  </si>
  <si>
    <t>Ayol</t>
  </si>
  <si>
    <t>7-13 yoshgacha</t>
  </si>
  <si>
    <t>14-17 yoshgacha</t>
  </si>
  <si>
    <t>18-25 yoshgacha</t>
  </si>
  <si>
    <t>26-54 -yoshgacha</t>
  </si>
  <si>
    <t>55 yosh va undan yuqori</t>
  </si>
  <si>
    <t>O‘quvchilar</t>
  </si>
  <si>
    <t>Abituriyentlar</t>
  </si>
  <si>
    <t>Talaba</t>
  </si>
  <si>
    <t>Magistrlar</t>
  </si>
  <si>
    <t>Ilmiy xodim</t>
  </si>
  <si>
    <t>Xizmatchilar</t>
  </si>
  <si>
    <t>Ishchilar</t>
  </si>
  <si>
    <t>Pensionerlar</t>
  </si>
  <si>
    <t>Uy bekalari</t>
  </si>
  <si>
    <t>Chet el fuqarosi</t>
  </si>
  <si>
    <t>A</t>
  </si>
  <si>
    <t>Q</t>
  </si>
  <si>
    <t>R</t>
  </si>
  <si>
    <t>S</t>
  </si>
  <si>
    <t>T</t>
  </si>
  <si>
    <t>U</t>
  </si>
  <si>
    <t>V</t>
  </si>
  <si>
    <t>X</t>
  </si>
  <si>
    <t>Y</t>
  </si>
  <si>
    <t>Umumiy soni, JAMI</t>
  </si>
  <si>
    <t>An'anaviy usulda a'zo bo‘lganlar</t>
  </si>
  <si>
    <t>ID karta bo‘yicha (Uznel)</t>
  </si>
  <si>
    <t>Onlayn tarzda a'zo bo‘lganlar (Kutubxona rasmiy sayti orqali (Uznel))</t>
  </si>
  <si>
    <t>Yangi a'zo bo‘lganlar  ( 9 oylik holatiga)</t>
  </si>
  <si>
    <t>Qayta a'zo bo'lganlar                                   ( 9 oylik holatiga)</t>
  </si>
  <si>
    <t xml:space="preserve">Do'stlik tuman axborot-kutubxona markazi foydalanuvchilarga axborot-kutubxona xizmati ko‘rsatish bo‘yicha 2024-yil 9 oylik     
ASOSIY KO‘RSATKICHLAR </t>
  </si>
  <si>
    <t>Jadval-3</t>
  </si>
  <si>
    <t>Т/р</t>
  </si>
  <si>
    <t>Nomi</t>
  </si>
  <si>
    <t>Shundan,</t>
  </si>
  <si>
    <t>I chorak</t>
  </si>
  <si>
    <t>II chorak</t>
  </si>
  <si>
    <t>birinchi yarim yillik</t>
  </si>
  <si>
    <t>III chorak</t>
  </si>
  <si>
    <t>IV chorak</t>
  </si>
  <si>
    <t>ikkinchi yarim yillik</t>
  </si>
  <si>
    <t xml:space="preserve">Ana'anaviy tarzda </t>
  </si>
  <si>
    <t>Masofadan</t>
  </si>
  <si>
    <t>Foydalanuvchilar qatnovi</t>
  </si>
  <si>
    <t xml:space="preserve">Foydalanuvchilarga berilgan resusrlar </t>
  </si>
  <si>
    <t>kitoblar</t>
  </si>
  <si>
    <t>jurnallar</t>
  </si>
  <si>
    <t>gazetalar</t>
  </si>
  <si>
    <t>elektron resurslar</t>
  </si>
  <si>
    <t>boshqa resurslar</t>
  </si>
  <si>
    <t xml:space="preserve">Ma'lumot-axborot xizmati </t>
  </si>
  <si>
    <t>Maslahat</t>
  </si>
  <si>
    <t>Telefon orqali va og‘zaki</t>
  </si>
  <si>
    <t xml:space="preserve">Yozma </t>
  </si>
  <si>
    <t>3.4</t>
  </si>
  <si>
    <t>Mavzuga oid</t>
  </si>
  <si>
    <t>Ekskursiyalar (soni)</t>
  </si>
  <si>
    <t>guruhlar soni</t>
  </si>
  <si>
    <t>-</t>
  </si>
  <si>
    <t>foydalanuvchilar soni</t>
  </si>
  <si>
    <t>Ko'rgazmalar</t>
  </si>
  <si>
    <t>5.1</t>
  </si>
  <si>
    <t>mavzuli va shaxsga oid</t>
  </si>
  <si>
    <t>5.2</t>
  </si>
  <si>
    <t>yangi adabiyotlar</t>
  </si>
  <si>
    <t>5.3</t>
  </si>
  <si>
    <t>rasmli</t>
  </si>
  <si>
    <t>AKMga kelib tushgan buyurtmalar soni</t>
  </si>
  <si>
    <t>6.1</t>
  </si>
  <si>
    <t>An'anaviy usulda</t>
  </si>
  <si>
    <t>6.2</t>
  </si>
  <si>
    <t>Elektron pochta manzili orqali</t>
  </si>
  <si>
    <t>6.3</t>
  </si>
  <si>
    <t>Telefon orqali</t>
  </si>
  <si>
    <t>6.4</t>
  </si>
  <si>
    <t>Ijtimoiy tarmoqlar orqali</t>
  </si>
  <si>
    <t>7</t>
  </si>
  <si>
    <t>Ko‘chma kutubxonalar orqali xizmat ko‘rsatish(chiqishlar soni)</t>
  </si>
  <si>
    <t>7.1</t>
  </si>
  <si>
    <t>Ko‘chma kutubxonalarga qatnovlar soni</t>
  </si>
  <si>
    <t>7.2</t>
  </si>
  <si>
    <t>Ko‘chma kutubxonalarga qo‘yilgan nashrlar soni</t>
  </si>
  <si>
    <t>7.3</t>
  </si>
  <si>
    <t>Kitob berilishi</t>
  </si>
  <si>
    <t>7.4</t>
  </si>
  <si>
    <t>Elektron resurslarning berilishi</t>
  </si>
  <si>
    <t>Ichki tartibda ishlab chiqilgan me'yoriy hujjatlar</t>
  </si>
  <si>
    <t>8.1</t>
  </si>
  <si>
    <t>Nizomlar</t>
  </si>
  <si>
    <t>8.2</t>
  </si>
  <si>
    <t>Yo'riqnomalar</t>
  </si>
  <si>
    <t xml:space="preserve">Hududdagi axborot-kutubxona muassasalariga metodik yordam ko‘rsatish </t>
  </si>
  <si>
    <t>9.1</t>
  </si>
  <si>
    <t>Joylarda sayyor seminarlar tashkil etish</t>
  </si>
  <si>
    <t>9.2</t>
  </si>
  <si>
    <t>Umumiy faoliyatni o‘rganish va taklif, tavsiyalar berish</t>
  </si>
  <si>
    <t>9.3</t>
  </si>
  <si>
    <t>Ishlab chiqilgan metodik qo‘llanmalar</t>
  </si>
  <si>
    <t>9.4</t>
  </si>
  <si>
    <t>Sohada belgilangan talab va me’yorlarni amalga oshirish bo‘yicha ishlab chiqilgan qo‘llanmalar</t>
  </si>
  <si>
    <t>9.5</t>
  </si>
  <si>
    <t>Yo‘nalishlar bo‘yicha faoliyatni o‘rganish va taklif, tavsiyalar berish</t>
  </si>
  <si>
    <t>10</t>
  </si>
  <si>
    <t>Boshqa tashkilotlar bilan hamkorlik</t>
  </si>
  <si>
    <t>10.1</t>
  </si>
  <si>
    <t>Axborot-kutubxona muassasalari bilan (soni)</t>
  </si>
  <si>
    <t>10.1.1</t>
  </si>
  <si>
    <t>Kelishuvlar (memorandium, shartnoma)</t>
  </si>
  <si>
    <t>10.1.2</t>
  </si>
  <si>
    <t xml:space="preserve">Hamkorlikdagi tadbirlar </t>
  </si>
  <si>
    <t>10.1.3</t>
  </si>
  <si>
    <t>Malaka oshirish va tajriba almashish</t>
  </si>
  <si>
    <t>10.1.4</t>
  </si>
  <si>
    <t>Seminar- treninglar</t>
  </si>
  <si>
    <t>10.1.5</t>
  </si>
  <si>
    <t>10.2</t>
  </si>
  <si>
    <t>Xorijiy tashkilotlar bilan (soni)</t>
  </si>
  <si>
    <t>10.2.1</t>
  </si>
  <si>
    <t>10.2.2</t>
  </si>
  <si>
    <t>10.2.3</t>
  </si>
  <si>
    <t>10.2.4</t>
  </si>
  <si>
    <t>11</t>
  </si>
  <si>
    <t>Bibliografik xizmat ko‘rsatish</t>
  </si>
  <si>
    <t>11.1</t>
  </si>
  <si>
    <t>O‘lkashunoslik bibliografiyasi</t>
  </si>
  <si>
    <t>11.1.1</t>
  </si>
  <si>
    <t>Shaxs bibliografiyasi qo'llanmasini tayyorlashda ma'lumot to'plash (adabiyotlar soni)</t>
  </si>
  <si>
    <t>11.1.2</t>
  </si>
  <si>
    <t>Mavzuli bibliografiya qo'llanmasini tayyorlashda ma'lumot to'plash (adabiyotlar soni);</t>
  </si>
  <si>
    <t>11.1.3</t>
  </si>
  <si>
    <t>O‘lkaning mashhur shaxslari hayoti va ijodiga, yoki o'lkaga bag'ishlangan mavzuli to‘liq matnli bibliografik qo'llanmalar disklarini yaratish</t>
  </si>
  <si>
    <t>11.1.4</t>
  </si>
  <si>
    <t>Bibliografik obzor</t>
  </si>
  <si>
    <t>11.1.5</t>
  </si>
  <si>
    <t>Esdalik, yo‘l ko‘rsatkich</t>
  </si>
  <si>
    <t>11.2</t>
  </si>
  <si>
    <t>Milliy bibliografiya</t>
  </si>
  <si>
    <t>11.2.1</t>
  </si>
  <si>
    <t>Respublika hamda hududiy davriy nashrlarda chop etilgan maqolalarni dasturga kiritish (bibliografik yozuv)</t>
  </si>
  <si>
    <t>11.2.2</t>
  </si>
  <si>
    <t>Ma'lumotlar bazasidan bibliografik tavsiflangan ro'yxat shakllantirish (adabiyotlar soni)</t>
  </si>
  <si>
    <t>11.3</t>
  </si>
  <si>
    <t>Davlat bibliografiyasi</t>
  </si>
  <si>
    <t>11.3.1</t>
  </si>
  <si>
    <t>“O'zbekiston matbuoti solnomasi” ga mahalliy nashrlar asosida adabiyotlarning bibliografik tavsiflangan ro'yxatini shakllantirish</t>
  </si>
  <si>
    <t>11.3.2</t>
  </si>
  <si>
    <t>“Viloyat matbuoti solnomasi”ni tuzish</t>
  </si>
  <si>
    <t>Do`stlik tuman axborot-kutubxona markazining mavjud resurslarini raqamlashtirish va "Uznel" dasturida bibliografik yozuvlar yaratish, to'liq matn ulash  bo'yicha 2024-yil   9 oylik MA'LUMOT</t>
  </si>
  <si>
    <t>MA'LUMOT</t>
  </si>
  <si>
    <t>Jadval-4</t>
  </si>
  <si>
    <t xml:space="preserve"> 9 oylik Jami</t>
  </si>
  <si>
    <t>kitob</t>
  </si>
  <si>
    <t>jurnal</t>
  </si>
  <si>
    <t>gazeta</t>
  </si>
  <si>
    <t>boshqalar        (avto. xarita  va boshq.)</t>
  </si>
  <si>
    <t>nodir nashrlar</t>
  </si>
  <si>
    <t>foydalanuvchilar so'rovi asosida</t>
  </si>
  <si>
    <t>Skanerlash</t>
  </si>
  <si>
    <t>son</t>
  </si>
  <si>
    <t>sahifa</t>
  </si>
  <si>
    <t>2.</t>
  </si>
  <si>
    <t>Dasturiy ta'minot</t>
  </si>
  <si>
    <t>UZNEL tizimi/ boshqa tizimlar</t>
  </si>
  <si>
    <t>2.1.1</t>
  </si>
  <si>
    <t>bibliografik yozuv yaratish</t>
  </si>
  <si>
    <t>2.1.2</t>
  </si>
  <si>
    <t>bibliografik yozuvlarni tahrirlash</t>
  </si>
  <si>
    <t>2.1.3</t>
  </si>
  <si>
    <t>axborot-kutubxona  resurslarini tasniflash</t>
  </si>
  <si>
    <t>2.1.4</t>
  </si>
  <si>
    <t>axborot-kutubxona resusrlariga texnik ishlov berish</t>
  </si>
  <si>
    <t>to'liq matn ulash</t>
  </si>
  <si>
    <t>QR-kodlar</t>
  </si>
  <si>
    <t>yaratish</t>
  </si>
  <si>
    <t>tablolarga joylashtirish</t>
  </si>
  <si>
    <t>Audio versiyalarni yaratish</t>
  </si>
  <si>
    <t>5</t>
  </si>
  <si>
    <t>Buktreyler</t>
  </si>
  <si>
    <t>Do`stlik tuman axborot-kutubxona markazining moddiy texnik bazasini mustahkamlash, kutubxona fondini boyitish, axborot-kommunikatsiya xizmatlariga                                                                                                                                                                                                       ajratilgan mablagʻlar toʻgʻrisida 2024-yil 9 oylik</t>
  </si>
  <si>
    <t>Jadval-5</t>
  </si>
  <si>
    <t>№</t>
  </si>
  <si>
    <t>Axborot-kutubxona markazlari nomi</t>
  </si>
  <si>
    <t>2022-yil</t>
  </si>
  <si>
    <t xml:space="preserve">2023-yil </t>
  </si>
  <si>
    <t>2024-yil 9 oylik</t>
  </si>
  <si>
    <t>Axborot-kommunikatsiya xizmatlari 42 92 200</t>
  </si>
  <si>
    <t>moddiy-texnik bazani mustahkamlash (4354910, 4354920, 4354990)</t>
  </si>
  <si>
    <t xml:space="preserve">kutubxona fondi(4355300) </t>
  </si>
  <si>
    <t>aniqlangan reja</t>
  </si>
  <si>
    <t>kassa xarajati</t>
  </si>
  <si>
    <t>Do`stlik tuman axborot-kutubxona markazi</t>
  </si>
  <si>
    <t xml:space="preserve">Jami </t>
  </si>
  <si>
    <t xml:space="preserve">Do`stlik tuman  axborot-kutubxona markazining o'tkazilgan tadbirlar bo'yicha 2024-yil     9 oylik   </t>
  </si>
  <si>
    <t>Jadval-6</t>
  </si>
  <si>
    <t xml:space="preserve">Yangi kitoblar taqdimoti </t>
  </si>
  <si>
    <t>Klublar</t>
  </si>
  <si>
    <t>Boshqalar (ijodiy kecha, davra suhbatlari)</t>
  </si>
  <si>
    <t>Tadbirlar  soni</t>
  </si>
  <si>
    <t>Ishtirok etganlar soni</t>
  </si>
  <si>
    <t>Hamkor tashkilotlar (soni)</t>
  </si>
  <si>
    <t xml:space="preserve">OAV va ijtimoiy tarmoqlarda yoritilishi </t>
  </si>
  <si>
    <t>Televedeniya</t>
  </si>
  <si>
    <t>Radio</t>
  </si>
  <si>
    <t>mahalliy gazetalar</t>
  </si>
  <si>
    <t>veb-sahifalar</t>
  </si>
  <si>
    <t>4.5</t>
  </si>
  <si>
    <t>Ijtimoiy tarmoqlar</t>
  </si>
  <si>
    <t>4.5.1</t>
  </si>
  <si>
    <t>Facebook (soni va havola)</t>
  </si>
  <si>
    <t>4.5.2</t>
  </si>
  <si>
    <t>Youtube  (soni va havola)</t>
  </si>
  <si>
    <t>4.5.3</t>
  </si>
  <si>
    <t>Instagram (soni va havola)</t>
  </si>
  <si>
    <t>4.5.4</t>
  </si>
  <si>
    <t>Telegram (soni va havola)</t>
  </si>
  <si>
    <t xml:space="preserve">Do'stlik tuman axborot-kutubxona markazida faoliyat yuritayotgan kadrlar bo‘yicha  2024-yil 9 oylik                                                                </t>
  </si>
  <si>
    <t>Jadval-7</t>
  </si>
  <si>
    <t>Nomlanishi</t>
  </si>
  <si>
    <t>Tasdiqlangan  shtat birligi  (Moliya tashkilotidan)</t>
  </si>
  <si>
    <t xml:space="preserve">Amaldagi xodimlar soni </t>
  </si>
  <si>
    <t>Vakant lazovimlar (soni. Shtat birligida)</t>
  </si>
  <si>
    <t>Jinsi</t>
  </si>
  <si>
    <t>Mutuhassisligi va ma'lumoti</t>
  </si>
  <si>
    <t>Yoshi</t>
  </si>
  <si>
    <t>Joriy yilda malaka oshirgan</t>
  </si>
  <si>
    <t>Axborot-kutubxona</t>
  </si>
  <si>
    <t>Axborot 
kommunikasiya</t>
  </si>
  <si>
    <t>Boshqa soha</t>
  </si>
  <si>
    <t>30 yoshgacha</t>
  </si>
  <si>
    <t>31-45 yosh oralig‘i</t>
  </si>
  <si>
    <t>46-53 yosh oralig‘i</t>
  </si>
  <si>
    <t>54 yosh va undan katta</t>
  </si>
  <si>
    <t xml:space="preserve"> Jami</t>
  </si>
  <si>
    <t>o‘quv kursi</t>
  </si>
  <si>
    <t>seminar-trening</t>
  </si>
  <si>
    <t>boshqalar</t>
  </si>
  <si>
    <t>Oliy</t>
  </si>
  <si>
    <t>O‘rta-
maxsus</t>
  </si>
  <si>
    <t>O‘rta</t>
  </si>
  <si>
    <t>Pensiyada</t>
  </si>
  <si>
    <t>Z</t>
  </si>
  <si>
    <t>O‘</t>
  </si>
  <si>
    <t>G‘</t>
  </si>
  <si>
    <t>Boshqaruv xodimlari</t>
  </si>
  <si>
    <t>1.1.</t>
  </si>
  <si>
    <t>Direktor</t>
  </si>
  <si>
    <t>1.2.</t>
  </si>
  <si>
    <t>Direktor o‘rinbasari</t>
  </si>
  <si>
    <t>1.3.</t>
  </si>
  <si>
    <t>Bosh hisobchi</t>
  </si>
  <si>
    <t>1.4.</t>
  </si>
  <si>
    <t>Yuristkonsult'</t>
  </si>
  <si>
    <t>1.5.</t>
  </si>
  <si>
    <t>Kadrlar bo‘yicha inspektor</t>
  </si>
  <si>
    <t>Asosiy (ishlab chiqarish) 
xodimlari</t>
  </si>
  <si>
    <t>2.1.</t>
  </si>
  <si>
    <t>Xizmat raxbari</t>
  </si>
  <si>
    <t>2.2.</t>
  </si>
  <si>
    <t>Sektor mudiri</t>
  </si>
  <si>
    <t>2.3.</t>
  </si>
  <si>
    <t>Bosh mutaxassis</t>
  </si>
  <si>
    <t>2.4.</t>
  </si>
  <si>
    <t>Yetakchi mutaxassis</t>
  </si>
  <si>
    <t>2.5.</t>
  </si>
  <si>
    <t>Mutaxassis</t>
  </si>
  <si>
    <t>Texnik va xizmat ko‘rsatish 
xodimlari</t>
  </si>
  <si>
    <t>Jami:</t>
  </si>
  <si>
    <t>Eslatma: Amalda 1 shtat birligida 0,5 stavkadan 2 nafar xodim  ishlayotgan bo‘lsa 1 ta xodim deb hisoblanadi va jinsi, mutaxassisligi, ma’lumoti, yoshi hamda malaka oshirganligi bo‘yicha ustunlar stavkasiga mos ravishda to‘ldiriladi</t>
  </si>
  <si>
    <t xml:space="preserve">Do`stlik tuman аxborot-kutubxona markazining binosi bo‘yicha 2024-yil 9 oylik                 </t>
  </si>
  <si>
    <t xml:space="preserve">   MA'LUMOT</t>
  </si>
  <si>
    <t>Jadval-8</t>
  </si>
  <si>
    <t xml:space="preserve">Bino joylashgan manzil va foydalanishga   topshirilgan yili
</t>
  </si>
  <si>
    <r>
      <rPr>
        <b/>
        <sz val="12"/>
        <color theme="1"/>
        <rFont val="Times New Roman"/>
        <charset val="204"/>
      </rPr>
      <t xml:space="preserve">Balansda saqlovchi
</t>
    </r>
    <r>
      <rPr>
        <sz val="12"/>
        <color indexed="8"/>
        <rFont val="Times New Roman"/>
        <charset val="204"/>
      </rPr>
      <t>(nomi)</t>
    </r>
  </si>
  <si>
    <r>
      <rPr>
        <b/>
        <sz val="12"/>
        <color theme="1"/>
        <rFont val="Times New Roman"/>
        <charset val="204"/>
      </rPr>
      <t xml:space="preserve">Umumiy 
foydalanish 
maydoni
</t>
    </r>
    <r>
      <rPr>
        <sz val="12"/>
        <color indexed="8"/>
        <rFont val="Times New Roman"/>
        <charset val="204"/>
      </rPr>
      <t>(м2)</t>
    </r>
  </si>
  <si>
    <t xml:space="preserve">Yaroqlilik holati*
</t>
  </si>
  <si>
    <t>Axborot-kutubxona 
faoliyati ko‘rsatishga moslashganligi**</t>
  </si>
  <si>
    <t>Qo‘shimcha ma'lumotlar</t>
  </si>
  <si>
    <r>
      <rPr>
        <b/>
        <sz val="12"/>
        <color theme="1"/>
        <rFont val="Times New Roman"/>
        <charset val="204"/>
      </rPr>
      <t xml:space="preserve">Ishlab 
chiqarish qismi
</t>
    </r>
    <r>
      <rPr>
        <sz val="12"/>
        <color indexed="8"/>
        <rFont val="Times New Roman"/>
        <charset val="204"/>
      </rPr>
      <t>(м2)</t>
    </r>
  </si>
  <si>
    <r>
      <rPr>
        <b/>
        <sz val="12"/>
        <color theme="1"/>
        <rFont val="Times New Roman"/>
        <charset val="204"/>
      </rPr>
      <t xml:space="preserve">Fondlarni 
saqlash qismi
</t>
    </r>
    <r>
      <rPr>
        <sz val="12"/>
        <color indexed="8"/>
        <rFont val="Times New Roman"/>
        <charset val="204"/>
      </rPr>
      <t>(м2)</t>
    </r>
  </si>
  <si>
    <r>
      <rPr>
        <b/>
        <sz val="12"/>
        <color theme="1"/>
        <rFont val="Times New Roman"/>
        <charset val="204"/>
      </rPr>
      <t xml:space="preserve">Foydalanuv-
chilarga xizmat 
ko‘rsatish qimi
</t>
    </r>
    <r>
      <rPr>
        <sz val="12"/>
        <color indexed="8"/>
        <rFont val="Times New Roman"/>
        <charset val="204"/>
      </rPr>
      <t>(м2)</t>
    </r>
  </si>
  <si>
    <t>Do'stlik tuman G'.G'ulom MFY.Ibn Sino ko'chasi 1-uy 2019-yil  sentabr</t>
  </si>
  <si>
    <t>Do'stlik kasb hunarga o'qitish markazi</t>
  </si>
  <si>
    <t>ta'mirtalab</t>
  </si>
  <si>
    <t>Moslashmagan</t>
  </si>
  <si>
    <t>AKM o'z binosiga ega emas</t>
  </si>
  <si>
    <t>Do`stlik tuman axborot-kutubxona markazining moddiy-texnik bazasi bo‘yicha 2024-yil  9 oylik                                                                                                                                                                                           MA’LUMOT</t>
  </si>
  <si>
    <t>Jadval-9</t>
  </si>
  <si>
    <t>Do'stlik tuman AKM</t>
  </si>
  <si>
    <t>Komputer texnikasi</t>
  </si>
  <si>
    <t xml:space="preserve">Dostlik tuman AKM </t>
  </si>
  <si>
    <t>Yarim yumshoq stul</t>
  </si>
  <si>
    <t>Stul</t>
  </si>
  <si>
    <t>Yumshoq mebel</t>
  </si>
  <si>
    <t>skayner</t>
  </si>
  <si>
    <t>prentir</t>
  </si>
  <si>
    <t xml:space="preserve">kutubxonachi ish stoli </t>
  </si>
  <si>
    <t>kartochka javoni</t>
  </si>
  <si>
    <t>politerli stul</t>
  </si>
  <si>
    <t>seyf</t>
  </si>
  <si>
    <t>USB perexodnik</t>
  </si>
  <si>
    <t>TPS AVT(Blok pitaniya)</t>
  </si>
  <si>
    <t xml:space="preserve">Izoh: Do'stlik tuman axborot-kutubxona markazi balansida jami 11 dona kompyuter mavjud bo'lib shundan 6 donasi xodimlar uchun ajratilgan. Qolgan 5 donasi  yaroqsiz. </t>
  </si>
  <si>
    <t>Izoh: Stol 53 ta, Stelaj 29 ta, Tibbiyot krovati 2 ta, Doska 2 ta, Tumba 30 ta, Kiyim shkaf 10 ta  2-chorak holatiga ro'yxatdan chiqarildi.</t>
  </si>
  <si>
    <t>Izoh:  3 dona Prentir yaroqsiz.</t>
  </si>
  <si>
    <t xml:space="preserve">Do`stlik tuman axborot -kutubxona markazining ijtimoiy tarmoqlarda faolligi bo'yicha 2024-yil 9 oylik                                                                                            </t>
  </si>
  <si>
    <t xml:space="preserve"> MA'LUMOT</t>
  </si>
  <si>
    <t>Jadval-10</t>
  </si>
  <si>
    <t>Hududlar                                                     (AKM va tuman AKM)</t>
  </si>
  <si>
    <t>Kutubxona veb sahifasi</t>
  </si>
  <si>
    <t xml:space="preserve">Ijtimoiy tarmoqlarda kutubxona faoliyatiga oid yangiliklarni yoritish </t>
  </si>
  <si>
    <t>tashrif buyuruvchilar soni</t>
  </si>
  <si>
    <t>ko'rishlar soni</t>
  </si>
  <si>
    <t>Facebook</t>
  </si>
  <si>
    <t>Youtube</t>
  </si>
  <si>
    <t>Instagram</t>
  </si>
  <si>
    <t>Twitter</t>
  </si>
  <si>
    <t>Telegram</t>
  </si>
  <si>
    <t>havola 
( link)</t>
  </si>
  <si>
    <t>obunachilar soni</t>
  </si>
  <si>
    <t>elektron kitoblar</t>
  </si>
  <si>
    <t>audio kitoblar</t>
  </si>
  <si>
    <t>video roliklar</t>
  </si>
  <si>
    <t xml:space="preserve"> Do'stlik tuman AKM</t>
  </si>
  <si>
    <t>https://www.facebook.com/profile.php?id=100074738524848</t>
  </si>
  <si>
    <t xml:space="preserve">https://youtube.com/channel/UCkGk0GhqpjUJ4hvIpzauQGg </t>
  </si>
  <si>
    <t>https://www.instagram.com/dustlikakm.zn.uz/</t>
  </si>
  <si>
    <t xml:space="preserve">https://t.me/Axborotkutubxonamarkazikanali </t>
  </si>
  <si>
    <t xml:space="preserve">https://t.me/onlinesearchbook </t>
  </si>
  <si>
    <t xml:space="preserve">https://t.me/Axborotkutubxonaquiztest </t>
  </si>
  <si>
    <t xml:space="preserve">https://t.me/dostlikakmkitobxonlarklubi </t>
  </si>
  <si>
    <t>JAMI</t>
  </si>
  <si>
    <t xml:space="preserve">Do`stlik tuman axborot-kutubxona markazi fondini xatlovdan o'tkazish bo'yicha 2024-yil    9 oylik     </t>
  </si>
  <si>
    <t>Jadval-11</t>
  </si>
  <si>
    <t>Nom</t>
  </si>
  <si>
    <t xml:space="preserve">2024-yil 9 oylik  </t>
  </si>
  <si>
    <t>Hatlovdan o'tkaziladigan jami fond (nusxada)</t>
  </si>
  <si>
    <t>Hatlovdan o'tkazildi (nusxada)</t>
  </si>
  <si>
    <t>Yaroqsizlar (nusxada)</t>
  </si>
  <si>
    <t>Mazmunan eskirgan adabiyotlar (nusxada)</t>
  </si>
  <si>
    <t>Elektron resurslar</t>
  </si>
  <si>
    <t>JAMI:</t>
  </si>
  <si>
    <t xml:space="preserve">Do`stlik tuman axborot-kutubxona markazining  internet  bo‘yicha  2024-yil 9 oylik     </t>
  </si>
  <si>
    <t>Jadval-12</t>
  </si>
  <si>
    <t>Axborot-kutubxona markazi</t>
  </si>
  <si>
    <t>Server qurilmalari</t>
  </si>
  <si>
    <t>Lokal tarmoq (bor yoki yo'q)</t>
  </si>
  <si>
    <t>Internet tarmog'i</t>
  </si>
  <si>
    <t>Internet tarmog'iga ulangan kompyuterlar soni</t>
  </si>
  <si>
    <t xml:space="preserve">Qo'shimcha ma'lumotlar
</t>
  </si>
  <si>
    <t>Soni</t>
  </si>
  <si>
    <t>Texnik ko'rsatgichlar</t>
  </si>
  <si>
    <t>Tipi (ADSL/FTTB</t>
  </si>
  <si>
    <t>Ta'rifi (nomi, tezligi</t>
  </si>
  <si>
    <t>Wi-Fi zona (bor yoki yo'q)</t>
  </si>
  <si>
    <t>Foydalanuvchilar soni</t>
  </si>
  <si>
    <t>Xodimlar soni</t>
  </si>
  <si>
    <t>Do`stlik tuman AKM</t>
  </si>
  <si>
    <t>Bor</t>
  </si>
  <si>
    <t>ADSL</t>
  </si>
  <si>
    <t>Korparativ 3</t>
  </si>
  <si>
    <t>bor</t>
  </si>
  <si>
    <t>5 dona kompyuter yaroqsiz holatda.</t>
  </si>
  <si>
    <t>Do`stlik tuman axborot-kutubxona markazi  kitob fondi, kitob sotib olishga  ajratilgan va sarflangan mablag‘lari  2024-yil 9 oylik</t>
  </si>
  <si>
    <t>MA’LUMOT</t>
  </si>
  <si>
    <t>Jadval-13</t>
  </si>
  <si>
    <t>Hududiy tuzilmalar</t>
  </si>
  <si>
    <t>Kitob fondi</t>
  </si>
  <si>
    <t>shundan</t>
  </si>
  <si>
    <r>
      <rPr>
        <b/>
        <sz val="9"/>
        <color theme="1"/>
        <rFont val="Times New Roman"/>
        <charset val="204"/>
      </rPr>
      <t xml:space="preserve">2022 y. ajratilgan mablag' </t>
    </r>
    <r>
      <rPr>
        <b/>
        <i/>
        <sz val="9"/>
        <color indexed="8"/>
        <rFont val="Times New Roman"/>
        <charset val="204"/>
      </rPr>
      <t>(mln.so'm)</t>
    </r>
  </si>
  <si>
    <t>2022 y. Sotib olingan kitoblar soni</t>
  </si>
  <si>
    <t>2023 y. ajratilgan mablag' (mln.so'm)</t>
  </si>
  <si>
    <t>2023 y. Sotib olingan kitoblar soni</t>
  </si>
  <si>
    <t>2024 y. ajratilgan mablag' (9 oylik holatiga) (mln.so'm)</t>
  </si>
  <si>
    <t>2024 y. Sotib olingan kitoblar soni (9 oylik holatiga)</t>
  </si>
  <si>
    <t>tuman(shahar)</t>
  </si>
  <si>
    <t>kiril</t>
  </si>
  <si>
    <t>lotin</t>
  </si>
  <si>
    <t xml:space="preserve">Do`stlik tuman axborot-kutubxona markazining shtatlar jadvali ijrosi yuizasidan 2024-yil 9 oylik         </t>
  </si>
  <si>
    <t>Jadval-14</t>
  </si>
  <si>
    <t>2023 yil</t>
  </si>
  <si>
    <t>2024 yil</t>
  </si>
  <si>
    <t>Farqi</t>
  </si>
  <si>
    <t xml:space="preserve">Shtatlar birligi o‘zgarishiga izoh </t>
  </si>
  <si>
    <t>2024 yil 9 oylik</t>
  </si>
  <si>
    <t>Ma'muriy- boshqaruv xodimlari shtat birligi</t>
  </si>
  <si>
    <t>Asosiy xodimlar shtat birligi</t>
  </si>
  <si>
    <t xml:space="preserve">Texnik va xizmat ko‘rsatuvchi xodimlar shtat birligi </t>
  </si>
  <si>
    <t>Jami shtat birligi</t>
  </si>
  <si>
    <t xml:space="preserve">Shtatlar jadvalida xodimlarni moddiy rag‘batlantirish jamg‘armasida ko‘zda tutilgan mablag‘                </t>
  </si>
  <si>
    <t>Shtatlar jadvalida xodimlarni moddiy rag‘batlantirish jamg‘armasidan ustamalar tayinlashga, mukofotlashga ishlatilgan mablag‘</t>
  </si>
  <si>
    <t>Shtatlar jadvalida xodimlarni moddiy rag‘batlantirish jamg‘armasida ko‘zda tutilgan mablag‘</t>
  </si>
  <si>
    <t>O`zbekiston Respublikasi huzuridagi Axborot va Ommaviy kommunkiatsiyalar agentligining 2024-yil 30-apreldagi 97-buyrugi bilan Kassir shtati qisqarishi</t>
  </si>
  <si>
    <t xml:space="preserve">Do`stlik tuman axborot-kutubxona markazining  davriy nashrlarga obunani tashkil qilinishi to‘g‘risida 2024-yil 9 oylik  </t>
  </si>
  <si>
    <t>Jadval-15</t>
  </si>
  <si>
    <t>T/R</t>
  </si>
  <si>
    <t>Davriy nashrlar nashrlar/jurnal</t>
  </si>
  <si>
    <t xml:space="preserve">2022 y. </t>
  </si>
  <si>
    <t>2023 y.</t>
  </si>
  <si>
    <t xml:space="preserve">2024-yil 9 oylik    </t>
  </si>
  <si>
    <t>2024-yil.  (prognoz)</t>
  </si>
  <si>
    <t>mahalliy</t>
  </si>
  <si>
    <t>MDH</t>
  </si>
  <si>
    <t>xorijiy</t>
  </si>
  <si>
    <r>
      <rPr>
        <b/>
        <sz val="12"/>
        <color theme="1"/>
        <rFont val="Times New Roman"/>
        <charset val="204"/>
      </rPr>
      <t xml:space="preserve">ajratilgan mablag'lar </t>
    </r>
    <r>
      <rPr>
        <b/>
        <i/>
        <sz val="12"/>
        <color indexed="8"/>
        <rFont val="Times New Roman"/>
        <charset val="204"/>
      </rPr>
      <t>mln.so'm</t>
    </r>
  </si>
  <si>
    <t>ajratilgan mablag'lar mln.so'm</t>
  </si>
  <si>
    <r>
      <rPr>
        <b/>
        <sz val="12"/>
        <rFont val="Times New Roman"/>
        <charset val="204"/>
      </rPr>
      <t xml:space="preserve">ajratilgan mablag'lar </t>
    </r>
    <r>
      <rPr>
        <b/>
        <i/>
        <sz val="12"/>
        <rFont val="Times New Roman"/>
        <charset val="204"/>
      </rPr>
      <t>mln.so'm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</si>
</sst>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 ##0.00\ _₽_-;\-* #\ ##0.00\ _₽_-;_-* &quot;-&quot;??\ _₽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_-* #\ ##0_р_._-;\-* #\ ##0_р_._-;_-* &quot;-&quot;_р_._-;_-@_-"/>
    <numFmt numFmtId="181" formatCode="_-* #\ ##0.00_р_._-;\-* #\ ##0.00_р_._-;_-* &quot;-&quot;??_р_._-;_-@_-"/>
    <numFmt numFmtId="182" formatCode="_-* #\ ##0.0_р_._-;\-* #\ ##0.0_р_._-;_-* &quot;-&quot;??_р_._-;_-@_-"/>
    <numFmt numFmtId="183" formatCode="_-* #\ ##0.0_р_._-;\-* #\ ##0.0_р_._-;_-* &quot; &quot;??_р_._-;_-@_-"/>
    <numFmt numFmtId="184" formatCode="0.0"/>
  </numFmts>
  <fonts count="85">
    <font>
      <sz val="11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6"/>
      <color theme="1"/>
      <name val="Times New Roman"/>
      <charset val="204"/>
    </font>
    <font>
      <b/>
      <sz val="11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2"/>
      <name val="Times New Roman"/>
      <charset val="204"/>
    </font>
    <font>
      <b/>
      <sz val="14"/>
      <color theme="1"/>
      <name val="Times New Roman"/>
      <charset val="204"/>
    </font>
    <font>
      <sz val="14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2"/>
      <name val="Times New Roman"/>
      <charset val="204"/>
    </font>
    <font>
      <sz val="11"/>
      <name val="Times New Roman"/>
      <charset val="204"/>
    </font>
    <font>
      <b/>
      <i/>
      <sz val="14"/>
      <color theme="1"/>
      <name val="Times New Roman"/>
      <charset val="204"/>
    </font>
    <font>
      <sz val="16"/>
      <color theme="1"/>
      <name val="Calibri"/>
      <charset val="204"/>
      <scheme val="minor"/>
    </font>
    <font>
      <b/>
      <sz val="12"/>
      <color theme="0"/>
      <name val="Times New Roman"/>
      <charset val="204"/>
    </font>
    <font>
      <b/>
      <sz val="9"/>
      <color theme="1"/>
      <name val="Times New Roman"/>
      <charset val="204"/>
    </font>
    <font>
      <b/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12"/>
      <color indexed="8"/>
      <name val="Times New Roman"/>
      <charset val="204"/>
    </font>
    <font>
      <b/>
      <sz val="14"/>
      <color theme="1"/>
      <name val="Times New Roman"/>
      <charset val="134"/>
    </font>
    <font>
      <i/>
      <sz val="14"/>
      <color theme="1"/>
      <name val="Times New Roman"/>
      <charset val="204"/>
    </font>
    <font>
      <b/>
      <sz val="12"/>
      <color theme="1"/>
      <name val="Times New Roman"/>
      <charset val="134"/>
    </font>
    <font>
      <i/>
      <sz val="11"/>
      <color theme="1"/>
      <name val="Calibri"/>
      <charset val="204"/>
      <scheme val="minor"/>
    </font>
    <font>
      <b/>
      <i/>
      <sz val="12"/>
      <color theme="1"/>
      <name val="Times New Roman"/>
      <charset val="204"/>
    </font>
    <font>
      <u/>
      <sz val="12"/>
      <color theme="10"/>
      <name val="Times New Roman"/>
      <charset val="204"/>
    </font>
    <font>
      <u/>
      <sz val="11"/>
      <color theme="10"/>
      <name val="Calibri"/>
      <charset val="204"/>
      <scheme val="minor"/>
    </font>
    <font>
      <sz val="11"/>
      <color indexed="8"/>
      <name val="Times New Roman"/>
      <charset val="204"/>
    </font>
    <font>
      <b/>
      <sz val="13"/>
      <color theme="1"/>
      <name val="Times New Roman"/>
      <charset val="204"/>
    </font>
    <font>
      <sz val="14"/>
      <color theme="1"/>
      <name val="Times New Roman"/>
      <charset val="204"/>
    </font>
    <font>
      <b/>
      <sz val="18"/>
      <color theme="1"/>
      <name val="Times New Roman"/>
      <charset val="204"/>
    </font>
    <font>
      <sz val="18"/>
      <color theme="1"/>
      <name val="Calibri"/>
      <charset val="204"/>
      <scheme val="minor"/>
    </font>
    <font>
      <sz val="14"/>
      <name val="Times New Roman"/>
      <charset val="204"/>
    </font>
    <font>
      <b/>
      <i/>
      <sz val="14"/>
      <name val="Times New Roman"/>
      <charset val="204"/>
    </font>
    <font>
      <b/>
      <sz val="14"/>
      <name val="Times New Roman"/>
      <charset val="204"/>
    </font>
    <font>
      <i/>
      <sz val="18"/>
      <color theme="1"/>
      <name val="Times New Roman"/>
      <charset val="204"/>
    </font>
    <font>
      <i/>
      <sz val="16"/>
      <color theme="1"/>
      <name val="Times New Roman"/>
      <charset val="204"/>
    </font>
    <font>
      <b/>
      <sz val="20"/>
      <color theme="1"/>
      <name val="Times New Roman"/>
      <charset val="204"/>
    </font>
    <font>
      <sz val="20"/>
      <color theme="1"/>
      <name val="Calibri"/>
      <charset val="204"/>
      <scheme val="minor"/>
    </font>
    <font>
      <b/>
      <sz val="14"/>
      <color theme="1"/>
      <name val="Calibri"/>
      <charset val="204"/>
      <scheme val="minor"/>
    </font>
    <font>
      <b/>
      <i/>
      <sz val="11"/>
      <color theme="1"/>
      <name val="Times New Roman"/>
      <charset val="204"/>
    </font>
    <font>
      <b/>
      <i/>
      <sz val="11"/>
      <name val="Times New Roman"/>
      <charset val="204"/>
    </font>
    <font>
      <b/>
      <sz val="10"/>
      <color theme="1"/>
      <name val="Times New Roman"/>
      <charset val="204"/>
    </font>
    <font>
      <sz val="10"/>
      <color theme="1"/>
      <name val="Times New Roman"/>
      <charset val="204"/>
    </font>
    <font>
      <b/>
      <sz val="12"/>
      <color rgb="FFFF0000"/>
      <name val="Times New Roman"/>
      <charset val="204"/>
    </font>
    <font>
      <sz val="11"/>
      <color rgb="FFFF0000"/>
      <name val="Calibri"/>
      <charset val="204"/>
      <scheme val="minor"/>
    </font>
    <font>
      <sz val="12"/>
      <color rgb="FFFF0000"/>
      <name val="Times New Roman"/>
      <charset val="204"/>
    </font>
    <font>
      <b/>
      <i/>
      <sz val="12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i/>
      <sz val="12"/>
      <color theme="1"/>
      <name val="Times New Roman"/>
      <charset val="204"/>
    </font>
    <font>
      <sz val="12"/>
      <name val="Calibri"/>
      <charset val="204"/>
      <scheme val="minor"/>
    </font>
    <font>
      <b/>
      <sz val="12"/>
      <color indexed="8"/>
      <name val="Times New Roman"/>
      <charset val="204"/>
    </font>
    <font>
      <sz val="11"/>
      <name val="Calibri"/>
      <charset val="204"/>
      <scheme val="minor"/>
    </font>
    <font>
      <b/>
      <sz val="11"/>
      <name val="Times New Roman"/>
      <charset val="204"/>
    </font>
    <font>
      <i/>
      <sz val="12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0"/>
      <name val="Calibri"/>
      <charset val="204"/>
      <scheme val="minor"/>
    </font>
    <font>
      <u/>
      <sz val="11"/>
      <color theme="10"/>
      <name val="Calibri"/>
      <charset val="204"/>
    </font>
    <font>
      <u/>
      <sz val="11"/>
      <color indexed="12"/>
      <name val="Calibri"/>
      <charset val="204"/>
    </font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color indexed="8"/>
      <name val="Calibri"/>
      <charset val="204"/>
    </font>
    <font>
      <sz val="11"/>
      <name val="Calibri"/>
      <charset val="204"/>
    </font>
    <font>
      <sz val="11"/>
      <color indexed="8"/>
      <name val="Calibri"/>
      <charset val="134"/>
    </font>
    <font>
      <b/>
      <i/>
      <sz val="12"/>
      <color indexed="8"/>
      <name val="Times New Roman"/>
      <charset val="204"/>
    </font>
    <font>
      <i/>
      <sz val="11"/>
      <color indexed="8"/>
      <name val="Times New Roman"/>
      <charset val="204"/>
    </font>
    <font>
      <b/>
      <i/>
      <sz val="9"/>
      <color indexed="8"/>
      <name val="Times New Roman"/>
      <charset val="204"/>
    </font>
  </fonts>
  <fills count="49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DBF1F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EDF7FD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1">
    <xf numFmtId="0" fontId="0" fillId="0" borderId="0"/>
    <xf numFmtId="176" fontId="0" fillId="0" borderId="0" applyFont="0" applyFill="0" applyBorder="0" applyAlignment="0" applyProtection="0"/>
    <xf numFmtId="177" fontId="55" fillId="0" borderId="0" applyFont="0" applyFill="0" applyBorder="0" applyAlignment="0" applyProtection="0">
      <alignment vertical="center"/>
    </xf>
    <xf numFmtId="9" fontId="55" fillId="0" borderId="0" applyFont="0" applyFill="0" applyBorder="0" applyAlignment="0" applyProtection="0">
      <alignment vertical="center"/>
    </xf>
    <xf numFmtId="178" fontId="55" fillId="0" borderId="0" applyFont="0" applyFill="0" applyBorder="0" applyAlignment="0" applyProtection="0">
      <alignment vertical="center"/>
    </xf>
    <xf numFmtId="179" fontId="55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55" fillId="18" borderId="32" applyNumberFormat="0" applyFont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33" applyNumberFormat="0" applyFill="0" applyAlignment="0" applyProtection="0">
      <alignment vertical="center"/>
    </xf>
    <xf numFmtId="0" fontId="61" fillId="0" borderId="33" applyNumberFormat="0" applyFill="0" applyAlignment="0" applyProtection="0">
      <alignment vertical="center"/>
    </xf>
    <xf numFmtId="0" fontId="62" fillId="0" borderId="34" applyNumberFormat="0" applyFill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3" fillId="19" borderId="35" applyNumberFormat="0" applyAlignment="0" applyProtection="0">
      <alignment vertical="center"/>
    </xf>
    <xf numFmtId="0" fontId="64" fillId="20" borderId="36" applyNumberFormat="0" applyAlignment="0" applyProtection="0">
      <alignment vertical="center"/>
    </xf>
    <xf numFmtId="0" fontId="65" fillId="20" borderId="35" applyNumberFormat="0" applyAlignment="0" applyProtection="0">
      <alignment vertical="center"/>
    </xf>
    <xf numFmtId="0" fontId="66" fillId="21" borderId="37" applyNumberFormat="0" applyAlignment="0" applyProtection="0">
      <alignment vertical="center"/>
    </xf>
    <xf numFmtId="0" fontId="67" fillId="0" borderId="38" applyNumberFormat="0" applyFill="0" applyAlignment="0" applyProtection="0">
      <alignment vertical="center"/>
    </xf>
    <xf numFmtId="0" fontId="68" fillId="0" borderId="39" applyNumberFormat="0" applyFill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70" fillId="23" borderId="0" applyNumberFormat="0" applyBorder="0" applyAlignment="0" applyProtection="0">
      <alignment vertical="center"/>
    </xf>
    <xf numFmtId="0" fontId="71" fillId="24" borderId="0" applyNumberFormat="0" applyBorder="0" applyAlignment="0" applyProtection="0">
      <alignment vertical="center"/>
    </xf>
    <xf numFmtId="0" fontId="72" fillId="25" borderId="0" applyNumberFormat="0" applyBorder="0" applyAlignment="0" applyProtection="0">
      <alignment vertical="center"/>
    </xf>
    <xf numFmtId="0" fontId="73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2" fillId="28" borderId="0" applyNumberFormat="0" applyBorder="0" applyAlignment="0" applyProtection="0">
      <alignment vertical="center"/>
    </xf>
    <xf numFmtId="0" fontId="72" fillId="29" borderId="0" applyNumberFormat="0" applyBorder="0" applyAlignment="0" applyProtection="0">
      <alignment vertical="center"/>
    </xf>
    <xf numFmtId="0" fontId="73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2" fillId="32" borderId="0" applyNumberFormat="0" applyBorder="0" applyAlignment="0" applyProtection="0">
      <alignment vertical="center"/>
    </xf>
    <xf numFmtId="0" fontId="74" fillId="33" borderId="0" applyNumberFormat="0" applyBorder="0" applyAlignment="0" applyProtection="0"/>
    <xf numFmtId="0" fontId="73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72" fillId="36" borderId="0" applyNumberFormat="0" applyBorder="0" applyAlignment="0" applyProtection="0">
      <alignment vertical="center"/>
    </xf>
    <xf numFmtId="0" fontId="72" fillId="37" borderId="0" applyNumberFormat="0" applyBorder="0" applyAlignment="0" applyProtection="0">
      <alignment vertical="center"/>
    </xf>
    <xf numFmtId="0" fontId="73" fillId="38" borderId="0" applyNumberFormat="0" applyBorder="0" applyAlignment="0" applyProtection="0">
      <alignment vertical="center"/>
    </xf>
    <xf numFmtId="0" fontId="73" fillId="39" borderId="0" applyNumberFormat="0" applyBorder="0" applyAlignment="0" applyProtection="0">
      <alignment vertical="center"/>
    </xf>
    <xf numFmtId="0" fontId="72" fillId="40" borderId="0" applyNumberFormat="0" applyBorder="0" applyAlignment="0" applyProtection="0">
      <alignment vertical="center"/>
    </xf>
    <xf numFmtId="0" fontId="72" fillId="41" borderId="0" applyNumberFormat="0" applyBorder="0" applyAlignment="0" applyProtection="0">
      <alignment vertical="center"/>
    </xf>
    <xf numFmtId="0" fontId="73" fillId="42" borderId="0" applyNumberFormat="0" applyBorder="0" applyAlignment="0" applyProtection="0">
      <alignment vertical="center"/>
    </xf>
    <xf numFmtId="0" fontId="73" fillId="43" borderId="0" applyNumberFormat="0" applyBorder="0" applyAlignment="0" applyProtection="0">
      <alignment vertical="center"/>
    </xf>
    <xf numFmtId="0" fontId="72" fillId="44" borderId="0" applyNumberFormat="0" applyBorder="0" applyAlignment="0" applyProtection="0">
      <alignment vertical="center"/>
    </xf>
    <xf numFmtId="0" fontId="72" fillId="45" borderId="0" applyNumberFormat="0" applyBorder="0" applyAlignment="0" applyProtection="0">
      <alignment vertical="center"/>
    </xf>
    <xf numFmtId="0" fontId="73" fillId="46" borderId="0" applyNumberFormat="0" applyBorder="0" applyAlignment="0" applyProtection="0">
      <alignment vertical="center"/>
    </xf>
    <xf numFmtId="0" fontId="73" fillId="47" borderId="0" applyNumberFormat="0" applyBorder="0" applyAlignment="0" applyProtection="0">
      <alignment vertical="center"/>
    </xf>
    <xf numFmtId="0" fontId="72" fillId="48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75" fillId="0" borderId="0" applyNumberFormat="0" applyFill="0" applyBorder="0" applyAlignment="0" applyProtection="0">
      <alignment vertical="top"/>
      <protection locked="0"/>
    </xf>
    <xf numFmtId="0" fontId="76" fillId="0" borderId="0" applyNumberFormat="0" applyFill="0" applyBorder="0" applyAlignment="0" applyProtection="0"/>
    <xf numFmtId="0" fontId="0" fillId="0" borderId="0"/>
    <xf numFmtId="0" fontId="77" fillId="0" borderId="0"/>
    <xf numFmtId="0" fontId="78" fillId="0" borderId="0"/>
    <xf numFmtId="0" fontId="77" fillId="0" borderId="0"/>
    <xf numFmtId="0" fontId="79" fillId="0" borderId="0"/>
    <xf numFmtId="0" fontId="79" fillId="0" borderId="0"/>
    <xf numFmtId="0" fontId="80" fillId="0" borderId="0">
      <alignment vertical="center"/>
    </xf>
    <xf numFmtId="180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78" fillId="0" borderId="0" applyFill="0" applyBorder="0" applyAlignment="0" applyProtection="0"/>
    <xf numFmtId="176" fontId="78" fillId="0" borderId="0" applyFill="0" applyBorder="0" applyAlignment="0" applyProtection="0"/>
    <xf numFmtId="176" fontId="78" fillId="0" borderId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2" fontId="79" fillId="0" borderId="0"/>
    <xf numFmtId="0" fontId="79" fillId="0" borderId="0"/>
    <xf numFmtId="183" fontId="81" fillId="0" borderId="0"/>
    <xf numFmtId="182" fontId="79" fillId="0" borderId="0"/>
    <xf numFmtId="0" fontId="79" fillId="0" borderId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78" fillId="0" borderId="0" applyFill="0" applyBorder="0" applyAlignment="0" applyProtection="0"/>
    <xf numFmtId="176" fontId="78" fillId="0" borderId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  <xf numFmtId="181" fontId="0" fillId="0" borderId="0" applyFont="0" applyFill="0" applyBorder="0" applyAlignment="0" applyProtection="0"/>
  </cellStyleXfs>
  <cellXfs count="47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textRotation="90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textRotation="90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wrapText="1"/>
    </xf>
    <xf numFmtId="0" fontId="3" fillId="0" borderId="0" xfId="0" applyFont="1"/>
    <xf numFmtId="0" fontId="4" fillId="3" borderId="16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5" fillId="0" borderId="13" xfId="1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/>
    <xf numFmtId="0" fontId="4" fillId="3" borderId="2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textRotation="90" wrapText="1"/>
    </xf>
    <xf numFmtId="0" fontId="10" fillId="2" borderId="8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textRotation="90" wrapText="1"/>
    </xf>
    <xf numFmtId="0" fontId="10" fillId="2" borderId="10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 vertical="center"/>
    </xf>
    <xf numFmtId="0" fontId="2" fillId="0" borderId="0" xfId="0" applyFont="1"/>
    <xf numFmtId="0" fontId="13" fillId="0" borderId="0" xfId="0" applyFont="1"/>
    <xf numFmtId="0" fontId="2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4" fillId="0" borderId="0" xfId="33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1" fillId="0" borderId="13" xfId="0" applyNumberFormat="1" applyFont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3" fillId="2" borderId="8" xfId="0" applyFont="1" applyFill="1" applyBorder="1" applyAlignment="1">
      <alignment horizontal="center" vertical="center"/>
    </xf>
    <xf numFmtId="0" fontId="15" fillId="2" borderId="2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left"/>
    </xf>
    <xf numFmtId="0" fontId="0" fillId="0" borderId="13" xfId="0" applyBorder="1"/>
    <xf numFmtId="0" fontId="17" fillId="0" borderId="15" xfId="0" applyFont="1" applyBorder="1" applyAlignment="1">
      <alignment horizontal="center"/>
    </xf>
    <xf numFmtId="0" fontId="4" fillId="0" borderId="0" xfId="0" applyFont="1"/>
    <xf numFmtId="0" fontId="15" fillId="2" borderId="8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2" fontId="6" fillId="0" borderId="1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9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 wrapText="1" indent="1"/>
    </xf>
    <xf numFmtId="0" fontId="20" fillId="2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1" fillId="0" borderId="13" xfId="0" applyFont="1" applyBorder="1"/>
    <xf numFmtId="0" fontId="1" fillId="5" borderId="13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1" fillId="2" borderId="13" xfId="0" applyFont="1" applyFill="1" applyBorder="1" applyAlignment="1">
      <alignment horizontal="center" vertical="center" wrapText="1"/>
    </xf>
    <xf numFmtId="0" fontId="21" fillId="2" borderId="13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center"/>
      <protection locked="0"/>
    </xf>
    <xf numFmtId="0" fontId="22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23" fillId="2" borderId="13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4" fillId="0" borderId="13" xfId="6" applyFont="1" applyBorder="1" applyAlignment="1">
      <alignment horizontal="center" vertical="center" wrapText="1"/>
    </xf>
    <xf numFmtId="0" fontId="25" fillId="0" borderId="13" xfId="6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24" fillId="0" borderId="13" xfId="6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0" fillId="6" borderId="13" xfId="0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7" borderId="27" xfId="0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26" fillId="7" borderId="13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27" fillId="0" borderId="29" xfId="0" applyFont="1" applyBorder="1" applyAlignment="1">
      <alignment horizontal="center" vertical="center" wrapText="1"/>
    </xf>
    <xf numFmtId="0" fontId="27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26" fillId="7" borderId="0" xfId="0" applyFont="1" applyFill="1" applyBorder="1" applyAlignment="1">
      <alignment horizontal="center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  <xf numFmtId="0" fontId="4" fillId="2" borderId="13" xfId="0" applyFont="1" applyFill="1" applyBorder="1" applyAlignment="1">
      <alignment horizontal="center" vertical="center" textRotation="90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vertical="center" textRotation="90" wrapText="1"/>
    </xf>
    <xf numFmtId="0" fontId="5" fillId="5" borderId="13" xfId="0" applyFont="1" applyFill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18" fillId="8" borderId="30" xfId="0" applyFont="1" applyFill="1" applyBorder="1" applyAlignment="1">
      <alignment horizontal="center" vertical="center" wrapText="1"/>
    </xf>
    <xf numFmtId="0" fontId="29" fillId="0" borderId="0" xfId="0" applyFont="1"/>
    <xf numFmtId="0" fontId="30" fillId="0" borderId="0" xfId="0" applyFont="1"/>
    <xf numFmtId="0" fontId="0" fillId="0" borderId="0" xfId="0" applyAlignment="1">
      <alignment horizontal="right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7" fillId="2" borderId="13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center" vertical="center" textRotation="90" wrapText="1"/>
    </xf>
    <xf numFmtId="0" fontId="12" fillId="2" borderId="13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vertical="center" wrapText="1"/>
    </xf>
    <xf numFmtId="0" fontId="12" fillId="9" borderId="13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/>
    </xf>
    <xf numFmtId="0" fontId="31" fillId="5" borderId="13" xfId="0" applyFont="1" applyFill="1" applyBorder="1" applyAlignment="1">
      <alignment vertical="center"/>
    </xf>
    <xf numFmtId="0" fontId="31" fillId="5" borderId="13" xfId="0" applyFont="1" applyFill="1" applyBorder="1" applyAlignment="1">
      <alignment horizontal="center" vertical="center"/>
    </xf>
    <xf numFmtId="0" fontId="32" fillId="5" borderId="13" xfId="0" applyFont="1" applyFill="1" applyBorder="1" applyAlignment="1">
      <alignment horizontal="center" vertical="center" wrapText="1"/>
    </xf>
    <xf numFmtId="0" fontId="28" fillId="5" borderId="13" xfId="0" applyFont="1" applyFill="1" applyBorder="1" applyAlignment="1" applyProtection="1">
      <alignment horizontal="center" vertical="center"/>
      <protection locked="0"/>
    </xf>
    <xf numFmtId="0" fontId="28" fillId="5" borderId="13" xfId="0" applyFont="1" applyFill="1" applyBorder="1" applyAlignment="1" applyProtection="1">
      <alignment vertical="center"/>
      <protection locked="0"/>
    </xf>
    <xf numFmtId="0" fontId="31" fillId="5" borderId="13" xfId="0" applyFont="1" applyFill="1" applyBorder="1" applyAlignment="1" applyProtection="1">
      <alignment horizontal="center" vertical="center"/>
      <protection locked="0"/>
    </xf>
    <xf numFmtId="0" fontId="12" fillId="5" borderId="13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28" fillId="5" borderId="13" xfId="0" applyFont="1" applyFill="1" applyBorder="1" applyAlignment="1">
      <alignment vertical="center"/>
    </xf>
    <xf numFmtId="0" fontId="28" fillId="5" borderId="13" xfId="0" applyFont="1" applyFill="1" applyBorder="1" applyAlignment="1">
      <alignment horizontal="center" vertical="center"/>
    </xf>
    <xf numFmtId="0" fontId="31" fillId="5" borderId="13" xfId="0" applyFont="1" applyFill="1" applyBorder="1" applyAlignment="1" applyProtection="1">
      <alignment vertical="center"/>
      <protection locked="0"/>
    </xf>
    <xf numFmtId="0" fontId="28" fillId="5" borderId="13" xfId="0" applyFont="1" applyFill="1" applyBorder="1" applyAlignment="1" applyProtection="1">
      <alignment vertical="center" wrapText="1"/>
      <protection locked="0"/>
    </xf>
    <xf numFmtId="0" fontId="28" fillId="5" borderId="13" xfId="0" applyFont="1" applyFill="1" applyBorder="1" applyAlignment="1" applyProtection="1">
      <alignment horizontal="center" vertical="center" wrapText="1"/>
      <protection locked="0"/>
    </xf>
    <xf numFmtId="0" fontId="31" fillId="5" borderId="13" xfId="0" applyFont="1" applyFill="1" applyBorder="1" applyAlignment="1" applyProtection="1">
      <alignment vertical="center" wrapText="1"/>
      <protection locked="0"/>
    </xf>
    <xf numFmtId="0" fontId="7" fillId="9" borderId="13" xfId="0" applyFont="1" applyFill="1" applyBorder="1" applyAlignment="1" applyProtection="1">
      <alignment horizontal="center" vertical="center"/>
      <protection locked="0"/>
    </xf>
    <xf numFmtId="0" fontId="7" fillId="9" borderId="13" xfId="0" applyFont="1" applyFill="1" applyBorder="1" applyAlignment="1" applyProtection="1">
      <alignment vertical="center" wrapText="1"/>
      <protection locked="0"/>
    </xf>
    <xf numFmtId="0" fontId="7" fillId="9" borderId="13" xfId="0" applyFont="1" applyFill="1" applyBorder="1" applyAlignment="1" applyProtection="1">
      <alignment horizontal="center" vertical="center" wrapText="1"/>
      <protection locked="0"/>
    </xf>
    <xf numFmtId="0" fontId="33" fillId="9" borderId="13" xfId="0" applyFont="1" applyFill="1" applyBorder="1" applyAlignment="1" applyProtection="1">
      <alignment vertical="center" wrapText="1"/>
      <protection locked="0"/>
    </xf>
    <xf numFmtId="0" fontId="7" fillId="5" borderId="13" xfId="0" applyFont="1" applyFill="1" applyBorder="1" applyAlignment="1">
      <alignment vertical="center"/>
    </xf>
    <xf numFmtId="0" fontId="34" fillId="0" borderId="0" xfId="0" applyFont="1" applyAlignment="1" applyProtection="1">
      <alignment horizontal="center" vertical="center" wrapText="1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6" fillId="0" borderId="0" xfId="0" applyFont="1"/>
    <xf numFmtId="0" fontId="37" fillId="0" borderId="0" xfId="0" applyFont="1"/>
    <xf numFmtId="0" fontId="33" fillId="5" borderId="13" xfId="0" applyFont="1" applyFill="1" applyBorder="1" applyAlignment="1">
      <alignment horizontal="center" vertical="center"/>
    </xf>
    <xf numFmtId="0" fontId="38" fillId="9" borderId="13" xfId="0" applyFont="1" applyFill="1" applyBorder="1" applyAlignment="1">
      <alignment horizontal="center" vertical="center"/>
    </xf>
    <xf numFmtId="0" fontId="12" fillId="9" borderId="13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right"/>
      <protection locked="0"/>
    </xf>
    <xf numFmtId="0" fontId="7" fillId="2" borderId="13" xfId="0" applyFont="1" applyFill="1" applyBorder="1" applyAlignment="1">
      <alignment horizontal="center" wrapText="1"/>
    </xf>
    <xf numFmtId="0" fontId="28" fillId="2" borderId="13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horizontal="center" textRotation="90"/>
    </xf>
    <xf numFmtId="0" fontId="7" fillId="2" borderId="13" xfId="0" applyFont="1" applyFill="1" applyBorder="1" applyAlignment="1">
      <alignment horizontal="center" textRotation="90" wrapText="1"/>
    </xf>
    <xf numFmtId="0" fontId="12" fillId="2" borderId="13" xfId="0" applyFont="1" applyFill="1" applyBorder="1" applyAlignment="1">
      <alignment horizontal="center"/>
    </xf>
    <xf numFmtId="0" fontId="33" fillId="5" borderId="13" xfId="0" applyFont="1" applyFill="1" applyBorder="1"/>
    <xf numFmtId="0" fontId="7" fillId="5" borderId="13" xfId="0" applyFont="1" applyFill="1" applyBorder="1" applyAlignment="1" applyProtection="1">
      <alignment horizontal="center"/>
      <protection locked="0"/>
    </xf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Protection="1">
      <protection locked="0"/>
    </xf>
    <xf numFmtId="0" fontId="7" fillId="5" borderId="13" xfId="0" applyFont="1" applyFill="1" applyBorder="1"/>
    <xf numFmtId="0" fontId="12" fillId="5" borderId="13" xfId="0" applyFont="1" applyFill="1" applyBorder="1" applyAlignment="1" applyProtection="1">
      <alignment horizontal="center" vertical="center"/>
    </xf>
    <xf numFmtId="0" fontId="12" fillId="5" borderId="13" xfId="0" applyFont="1" applyFill="1" applyBorder="1" applyAlignment="1" applyProtection="1">
      <alignment horizontal="center" vertical="center"/>
      <protection locked="0"/>
    </xf>
    <xf numFmtId="0" fontId="12" fillId="9" borderId="13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31" fillId="5" borderId="13" xfId="0" applyFont="1" applyFill="1" applyBorder="1"/>
    <xf numFmtId="0" fontId="7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wrapText="1"/>
    </xf>
    <xf numFmtId="0" fontId="3" fillId="10" borderId="13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0" fontId="1" fillId="10" borderId="13" xfId="0" applyFont="1" applyFill="1" applyBorder="1" applyAlignment="1">
      <alignment horizontal="center" vertical="center" wrapText="1"/>
    </xf>
    <xf numFmtId="0" fontId="3" fillId="10" borderId="11" xfId="0" applyFont="1" applyFill="1" applyBorder="1" applyAlignment="1">
      <alignment horizontal="center" vertical="center" wrapText="1"/>
    </xf>
    <xf numFmtId="0" fontId="39" fillId="10" borderId="13" xfId="0" applyFont="1" applyFill="1" applyBorder="1" applyAlignment="1">
      <alignment horizontal="center" vertical="center"/>
    </xf>
    <xf numFmtId="0" fontId="39" fillId="10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/>
    </xf>
    <xf numFmtId="0" fontId="3" fillId="5" borderId="13" xfId="0" applyFont="1" applyFill="1" applyBorder="1" applyAlignment="1">
      <alignment horizontal="left" vertical="center" wrapText="1"/>
    </xf>
    <xf numFmtId="0" fontId="11" fillId="5" borderId="13" xfId="0" applyFont="1" applyFill="1" applyBorder="1" applyAlignment="1">
      <alignment horizontal="center" vertical="center" wrapText="1"/>
    </xf>
    <xf numFmtId="0" fontId="40" fillId="11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left" vertical="center"/>
    </xf>
    <xf numFmtId="0" fontId="11" fillId="5" borderId="13" xfId="0" applyFont="1" applyFill="1" applyBorder="1" applyAlignment="1">
      <alignment horizontal="center" vertical="center"/>
    </xf>
    <xf numFmtId="0" fontId="39" fillId="11" borderId="1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49" fontId="3" fillId="11" borderId="13" xfId="0" applyNumberFormat="1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vertical="center" wrapText="1"/>
    </xf>
    <xf numFmtId="0" fontId="23" fillId="11" borderId="13" xfId="0" applyFont="1" applyFill="1" applyBorder="1" applyAlignment="1">
      <alignment horizontal="center" vertical="center"/>
    </xf>
    <xf numFmtId="49" fontId="1" fillId="5" borderId="13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>
      <alignment vertical="center"/>
    </xf>
    <xf numFmtId="0" fontId="5" fillId="5" borderId="13" xfId="0" applyFont="1" applyFill="1" applyBorder="1" applyAlignment="1">
      <alignment vertical="center"/>
    </xf>
    <xf numFmtId="49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3" xfId="6" applyFont="1" applyBorder="1" applyAlignment="1" applyProtection="1">
      <alignment horizontal="center" vertical="center" wrapText="1"/>
    </xf>
    <xf numFmtId="0" fontId="6" fillId="0" borderId="13" xfId="6" applyFont="1" applyBorder="1" applyAlignment="1" applyProtection="1">
      <alignment horizontal="center" vertical="center" wrapText="1"/>
    </xf>
    <xf numFmtId="0" fontId="41" fillId="2" borderId="13" xfId="0" applyFont="1" applyFill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184" fontId="1" fillId="0" borderId="13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 wrapText="1"/>
    </xf>
    <xf numFmtId="0" fontId="17" fillId="0" borderId="0" xfId="0" applyFont="1"/>
    <xf numFmtId="0" fontId="3" fillId="2" borderId="13" xfId="0" applyFont="1" applyFill="1" applyBorder="1" applyAlignment="1">
      <alignment horizontal="center" vertical="center"/>
    </xf>
    <xf numFmtId="0" fontId="39" fillId="2" borderId="13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left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5" fillId="12" borderId="13" xfId="0" applyFont="1" applyFill="1" applyBorder="1" applyAlignment="1">
      <alignment horizontal="left" vertical="center" wrapText="1"/>
    </xf>
    <xf numFmtId="0" fontId="5" fillId="12" borderId="13" xfId="0" applyFont="1" applyFill="1" applyBorder="1" applyAlignment="1">
      <alignment horizontal="center" vertical="center" wrapText="1"/>
    </xf>
    <xf numFmtId="0" fontId="0" fillId="12" borderId="13" xfId="0" applyFill="1" applyBorder="1"/>
    <xf numFmtId="0" fontId="0" fillId="12" borderId="13" xfId="0" applyFill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0" fontId="5" fillId="0" borderId="13" xfId="0" applyFont="1" applyBorder="1"/>
    <xf numFmtId="0" fontId="6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49" fontId="4" fillId="12" borderId="13" xfId="0" applyNumberFormat="1" applyFont="1" applyFill="1" applyBorder="1" applyAlignment="1">
      <alignment horizontal="center" vertical="center"/>
    </xf>
    <xf numFmtId="0" fontId="4" fillId="12" borderId="13" xfId="0" applyFont="1" applyFill="1" applyBorder="1"/>
    <xf numFmtId="0" fontId="43" fillId="12" borderId="13" xfId="0" applyFont="1" applyFill="1" applyBorder="1"/>
    <xf numFmtId="0" fontId="44" fillId="12" borderId="13" xfId="0" applyFont="1" applyFill="1" applyBorder="1"/>
    <xf numFmtId="0" fontId="5" fillId="0" borderId="13" xfId="0" applyFont="1" applyBorder="1" applyAlignment="1">
      <alignment horizontal="left" vertical="center" wrapText="1"/>
    </xf>
    <xf numFmtId="0" fontId="43" fillId="9" borderId="13" xfId="0" applyFont="1" applyFill="1" applyBorder="1" applyAlignment="1">
      <alignment horizontal="left" vertical="center" wrapText="1"/>
    </xf>
    <xf numFmtId="0" fontId="45" fillId="9" borderId="13" xfId="0" applyFont="1" applyFill="1" applyBorder="1" applyAlignment="1">
      <alignment horizontal="center" vertical="center" wrapText="1"/>
    </xf>
    <xf numFmtId="0" fontId="45" fillId="9" borderId="13" xfId="0" applyFont="1" applyFill="1" applyBorder="1"/>
    <xf numFmtId="0" fontId="44" fillId="9" borderId="13" xfId="0" applyFont="1" applyFill="1" applyBorder="1"/>
    <xf numFmtId="0" fontId="10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0" fillId="9" borderId="13" xfId="0" applyFill="1" applyBorder="1" applyAlignment="1">
      <alignment horizontal="center"/>
    </xf>
    <xf numFmtId="0" fontId="43" fillId="0" borderId="13" xfId="0" applyFont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/>
    </xf>
    <xf numFmtId="0" fontId="43" fillId="0" borderId="13" xfId="0" applyFont="1" applyBorder="1" applyAlignment="1">
      <alignment horizontal="left" vertical="center" wrapText="1"/>
    </xf>
    <xf numFmtId="0" fontId="43" fillId="12" borderId="13" xfId="0" applyFont="1" applyFill="1" applyBorder="1" applyAlignment="1">
      <alignment horizontal="center" vertical="center" wrapText="1"/>
    </xf>
    <xf numFmtId="0" fontId="5" fillId="12" borderId="13" xfId="0" applyFont="1" applyFill="1" applyBorder="1"/>
    <xf numFmtId="49" fontId="5" fillId="5" borderId="13" xfId="0" applyNumberFormat="1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left" vertical="center" wrapText="1"/>
    </xf>
    <xf numFmtId="0" fontId="45" fillId="5" borderId="1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left" vertical="center" wrapText="1"/>
    </xf>
    <xf numFmtId="0" fontId="5" fillId="5" borderId="13" xfId="0" applyFont="1" applyFill="1" applyBorder="1"/>
    <xf numFmtId="0" fontId="0" fillId="5" borderId="13" xfId="0" applyFill="1" applyBorder="1"/>
    <xf numFmtId="0" fontId="6" fillId="12" borderId="13" xfId="0" applyFont="1" applyFill="1" applyBorder="1" applyAlignment="1">
      <alignment horizontal="center"/>
    </xf>
    <xf numFmtId="0" fontId="7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/>
    </xf>
    <xf numFmtId="0" fontId="23" fillId="12" borderId="13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 wrapText="1"/>
    </xf>
    <xf numFmtId="0" fontId="23" fillId="12" borderId="13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 wrapText="1"/>
    </xf>
    <xf numFmtId="0" fontId="23" fillId="5" borderId="13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vertical="center" wrapText="1"/>
    </xf>
    <xf numFmtId="0" fontId="46" fillId="5" borderId="13" xfId="0" applyFont="1" applyFill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/>
    </xf>
    <xf numFmtId="0" fontId="46" fillId="5" borderId="13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>
      <alignment horizontal="left" vertical="center"/>
    </xf>
    <xf numFmtId="0" fontId="23" fillId="12" borderId="13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23" fillId="5" borderId="13" xfId="0" applyFont="1" applyFill="1" applyBorder="1" applyAlignment="1">
      <alignment horizontal="left" vertical="center"/>
    </xf>
    <xf numFmtId="0" fontId="23" fillId="5" borderId="13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left" vertical="center"/>
    </xf>
    <xf numFmtId="0" fontId="23" fillId="9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left" vertical="top" wrapText="1"/>
    </xf>
    <xf numFmtId="0" fontId="23" fillId="9" borderId="13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vertical="top" wrapText="1"/>
    </xf>
    <xf numFmtId="0" fontId="5" fillId="0" borderId="13" xfId="0" applyFont="1" applyBorder="1" applyAlignment="1">
      <alignment vertical="top"/>
    </xf>
    <xf numFmtId="49" fontId="4" fillId="5" borderId="13" xfId="0" applyNumberFormat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 wrapText="1"/>
    </xf>
    <xf numFmtId="0" fontId="23" fillId="0" borderId="13" xfId="0" applyFont="1" applyBorder="1" applyAlignment="1">
      <alignment horizontal="left" vertical="center"/>
    </xf>
    <xf numFmtId="0" fontId="23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23" fillId="0" borderId="13" xfId="0" applyFont="1" applyBorder="1" applyAlignment="1">
      <alignment vertical="center" wrapText="1"/>
    </xf>
    <xf numFmtId="0" fontId="46" fillId="12" borderId="13" xfId="0" applyFont="1" applyFill="1" applyBorder="1" applyAlignment="1">
      <alignment horizontal="center" vertical="center" wrapText="1"/>
    </xf>
    <xf numFmtId="0" fontId="46" fillId="0" borderId="13" xfId="0" applyFont="1" applyBorder="1" applyAlignment="1">
      <alignment horizontal="center" vertical="center" wrapText="1"/>
    </xf>
    <xf numFmtId="0" fontId="46" fillId="9" borderId="13" xfId="0" applyFont="1" applyFill="1" applyBorder="1" applyAlignment="1">
      <alignment horizontal="center" vertical="center" wrapText="1"/>
    </xf>
    <xf numFmtId="0" fontId="23" fillId="0" borderId="13" xfId="0" applyFont="1" applyBorder="1" applyAlignment="1">
      <alignment horizontal="left" vertical="center" wrapText="1"/>
    </xf>
    <xf numFmtId="0" fontId="23" fillId="5" borderId="13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  <xf numFmtId="0" fontId="23" fillId="0" borderId="13" xfId="0" applyFont="1" applyBorder="1"/>
    <xf numFmtId="0" fontId="46" fillId="0" borderId="13" xfId="0" applyFont="1" applyBorder="1" applyAlignment="1">
      <alignment horizontal="center"/>
    </xf>
    <xf numFmtId="0" fontId="23" fillId="9" borderId="13" xfId="0" applyFont="1" applyFill="1" applyBorder="1" applyAlignment="1">
      <alignment horizontal="center"/>
    </xf>
    <xf numFmtId="0" fontId="46" fillId="12" borderId="13" xfId="0" applyFont="1" applyFill="1" applyBorder="1" applyAlignment="1">
      <alignment horizontal="center"/>
    </xf>
    <xf numFmtId="0" fontId="4" fillId="5" borderId="13" xfId="0" applyFont="1" applyFill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49" fontId="4" fillId="13" borderId="13" xfId="0" applyNumberFormat="1" applyFont="1" applyFill="1" applyBorder="1" applyAlignment="1">
      <alignment horizontal="center" vertical="center"/>
    </xf>
    <xf numFmtId="0" fontId="4" fillId="13" borderId="13" xfId="0" applyFont="1" applyFill="1" applyBorder="1" applyAlignment="1">
      <alignment vertical="top" wrapText="1"/>
    </xf>
    <xf numFmtId="0" fontId="23" fillId="13" borderId="13" xfId="0" applyFont="1" applyFill="1" applyBorder="1" applyAlignment="1">
      <alignment horizontal="center" vertical="center"/>
    </xf>
    <xf numFmtId="0" fontId="47" fillId="0" borderId="13" xfId="0" applyFont="1" applyBorder="1" applyAlignment="1">
      <alignment vertical="center" wrapText="1"/>
    </xf>
    <xf numFmtId="0" fontId="47" fillId="0" borderId="13" xfId="0" applyFont="1" applyBorder="1" applyAlignment="1">
      <alignment horizontal="left" vertical="center" wrapText="1"/>
    </xf>
    <xf numFmtId="0" fontId="47" fillId="0" borderId="13" xfId="0" applyFont="1" applyBorder="1"/>
    <xf numFmtId="0" fontId="4" fillId="5" borderId="13" xfId="0" applyFont="1" applyFill="1" applyBorder="1" applyAlignment="1">
      <alignment horizontal="left" vertical="top" wrapText="1"/>
    </xf>
    <xf numFmtId="0" fontId="47" fillId="0" borderId="13" xfId="0" applyFont="1" applyBorder="1" applyAlignment="1">
      <alignment wrapText="1"/>
    </xf>
    <xf numFmtId="0" fontId="48" fillId="5" borderId="13" xfId="0" applyFont="1" applyFill="1" applyBorder="1"/>
    <xf numFmtId="0" fontId="5" fillId="5" borderId="13" xfId="0" applyFont="1" applyFill="1" applyBorder="1" applyAlignment="1">
      <alignment horizontal="left" vertical="top" wrapText="1"/>
    </xf>
    <xf numFmtId="0" fontId="23" fillId="9" borderId="13" xfId="0" applyFont="1" applyFill="1" applyBorder="1" applyAlignment="1">
      <alignment horizontal="left" vertical="center" wrapText="1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9" borderId="13" xfId="0" applyFont="1" applyFill="1" applyBorder="1" applyAlignment="1">
      <alignment vertical="center" wrapText="1"/>
    </xf>
    <xf numFmtId="0" fontId="23" fillId="9" borderId="13" xfId="0" applyFont="1" applyFill="1" applyBorder="1"/>
    <xf numFmtId="0" fontId="23" fillId="9" borderId="13" xfId="0" applyFont="1" applyFill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44" fillId="0" borderId="0" xfId="0" applyFont="1"/>
    <xf numFmtId="0" fontId="3" fillId="14" borderId="13" xfId="0" applyFont="1" applyFill="1" applyBorder="1" applyAlignment="1" applyProtection="1">
      <alignment horizontal="center" vertical="center"/>
      <protection locked="0"/>
    </xf>
    <xf numFmtId="0" fontId="0" fillId="14" borderId="13" xfId="0" applyFill="1" applyBorder="1" applyAlignment="1" applyProtection="1">
      <alignment horizontal="center"/>
      <protection locked="0"/>
    </xf>
    <xf numFmtId="0" fontId="3" fillId="14" borderId="13" xfId="0" applyFont="1" applyFill="1" applyBorder="1" applyAlignment="1" applyProtection="1">
      <alignment horizontal="center" vertical="center" wrapText="1"/>
      <protection locked="0"/>
    </xf>
    <xf numFmtId="0" fontId="4" fillId="14" borderId="13" xfId="0" applyFont="1" applyFill="1" applyBorder="1" applyAlignment="1" applyProtection="1">
      <alignment horizontal="center" vertical="center"/>
      <protection locked="0"/>
    </xf>
    <xf numFmtId="0" fontId="3" fillId="14" borderId="13" xfId="0" applyFont="1" applyFill="1" applyBorder="1" applyAlignment="1" applyProtection="1">
      <alignment vertical="center" wrapText="1"/>
      <protection locked="0"/>
    </xf>
    <xf numFmtId="0" fontId="4" fillId="14" borderId="13" xfId="0" applyFont="1" applyFill="1" applyBorder="1" applyAlignment="1" applyProtection="1">
      <alignment horizontal="center" vertical="center" wrapText="1"/>
      <protection locked="0"/>
    </xf>
    <xf numFmtId="0" fontId="4" fillId="14" borderId="13" xfId="0" applyFont="1" applyFill="1" applyBorder="1" applyAlignment="1" applyProtection="1">
      <alignment horizontal="center" vertical="center" textRotation="90" wrapText="1"/>
      <protection locked="0"/>
    </xf>
    <xf numFmtId="0" fontId="3" fillId="14" borderId="1" xfId="0" applyFont="1" applyFill="1" applyBorder="1" applyAlignment="1" applyProtection="1">
      <alignment horizontal="center" vertical="center" wrapText="1"/>
      <protection locked="0"/>
    </xf>
    <xf numFmtId="0" fontId="4" fillId="14" borderId="13" xfId="0" applyFont="1" applyFill="1" applyBorder="1" applyAlignment="1" applyProtection="1">
      <alignment horizontal="center" vertical="center" textRotation="90"/>
      <protection locked="0"/>
    </xf>
    <xf numFmtId="0" fontId="3" fillId="14" borderId="11" xfId="0" applyFont="1" applyFill="1" applyBorder="1" applyAlignment="1" applyProtection="1">
      <alignment horizontal="center" vertical="center" wrapText="1"/>
      <protection locked="0"/>
    </xf>
    <xf numFmtId="0" fontId="49" fillId="14" borderId="13" xfId="0" applyFont="1" applyFill="1" applyBorder="1" applyAlignment="1" applyProtection="1">
      <alignment horizontal="center"/>
      <protection locked="0"/>
    </xf>
    <xf numFmtId="0" fontId="3" fillId="9" borderId="13" xfId="0" applyFont="1" applyFill="1" applyBorder="1" applyAlignment="1" applyProtection="1">
      <alignment horizontal="center"/>
      <protection locked="0"/>
    </xf>
    <xf numFmtId="0" fontId="3" fillId="9" borderId="13" xfId="0" applyFont="1" applyFill="1" applyBorder="1" applyAlignment="1" applyProtection="1">
      <alignment horizontal="left"/>
      <protection locked="0"/>
    </xf>
    <xf numFmtId="0" fontId="4" fillId="9" borderId="13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/>
      <protection locked="0"/>
    </xf>
    <xf numFmtId="0" fontId="1" fillId="5" borderId="13" xfId="0" applyFont="1" applyFill="1" applyBorder="1" applyAlignment="1" applyProtection="1">
      <alignment horizontal="left"/>
      <protection locked="0"/>
    </xf>
    <xf numFmtId="0" fontId="1" fillId="5" borderId="13" xfId="0" applyFont="1" applyFill="1" applyBorder="1" applyAlignment="1" applyProtection="1">
      <alignment horizontal="center" vertical="center"/>
      <protection locked="0"/>
    </xf>
    <xf numFmtId="0" fontId="5" fillId="5" borderId="13" xfId="0" applyFont="1" applyFill="1" applyBorder="1" applyAlignment="1" applyProtection="1">
      <alignment horizontal="center" vertical="center"/>
      <protection locked="0"/>
    </xf>
    <xf numFmtId="0" fontId="1" fillId="5" borderId="13" xfId="0" applyFont="1" applyFill="1" applyBorder="1" applyAlignment="1" applyProtection="1">
      <alignment horizontal="left" vertical="center" wrapText="1"/>
      <protection locked="0"/>
    </xf>
    <xf numFmtId="0" fontId="3" fillId="5" borderId="13" xfId="0" applyFont="1" applyFill="1" applyBorder="1" applyAlignment="1" applyProtection="1">
      <alignment horizontal="left" vertical="center" wrapText="1"/>
      <protection locked="0"/>
    </xf>
    <xf numFmtId="49" fontId="1" fillId="5" borderId="13" xfId="0" applyNumberFormat="1" applyFont="1" applyFill="1" applyBorder="1" applyAlignment="1" applyProtection="1">
      <alignment horizontal="center" vertical="center"/>
      <protection locked="0"/>
    </xf>
    <xf numFmtId="0" fontId="3" fillId="9" borderId="13" xfId="0" applyFont="1" applyFill="1" applyBorder="1" applyAlignment="1" applyProtection="1">
      <alignment horizontal="center" vertical="center"/>
      <protection locked="0"/>
    </xf>
    <xf numFmtId="0" fontId="3" fillId="9" borderId="13" xfId="0" applyFont="1" applyFill="1" applyBorder="1" applyAlignment="1" applyProtection="1">
      <alignment horizontal="center" vertical="center" wrapText="1"/>
      <protection locked="0"/>
    </xf>
    <xf numFmtId="49" fontId="3" fillId="9" borderId="13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3" fillId="14" borderId="13" xfId="0" applyFont="1" applyFill="1" applyBorder="1" applyAlignment="1" applyProtection="1">
      <alignment horizontal="center" vertical="center" textRotation="90"/>
      <protection locked="0"/>
    </xf>
    <xf numFmtId="0" fontId="49" fillId="14" borderId="13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3" fillId="14" borderId="13" xfId="0" applyFont="1" applyFill="1" applyBorder="1" applyAlignment="1" applyProtection="1">
      <alignment horizontal="center" vertical="center" textRotation="90" wrapText="1"/>
      <protection locked="0"/>
    </xf>
    <xf numFmtId="0" fontId="4" fillId="6" borderId="13" xfId="0" applyFont="1" applyFill="1" applyBorder="1" applyAlignment="1" applyProtection="1">
      <alignment horizontal="center" vertical="center"/>
      <protection locked="0"/>
    </xf>
    <xf numFmtId="0" fontId="9" fillId="5" borderId="13" xfId="0" applyFont="1" applyFill="1" applyBorder="1" applyAlignment="1" applyProtection="1">
      <alignment horizontal="center" vertical="center"/>
      <protection locked="0"/>
    </xf>
    <xf numFmtId="0" fontId="50" fillId="5" borderId="13" xfId="0" applyFont="1" applyFill="1" applyBorder="1" applyAlignment="1" applyProtection="1">
      <alignment horizontal="center" vertical="center"/>
      <protection locked="0"/>
    </xf>
    <xf numFmtId="0" fontId="51" fillId="6" borderId="13" xfId="0" applyFont="1" applyFill="1" applyBorder="1" applyAlignment="1" applyProtection="1">
      <alignment horizontal="center" vertical="center"/>
      <protection locked="0"/>
    </xf>
    <xf numFmtId="0" fontId="23" fillId="14" borderId="13" xfId="0" applyFont="1" applyFill="1" applyBorder="1" applyAlignment="1" applyProtection="1">
      <alignment horizontal="center" vertical="center"/>
      <protection locked="0"/>
    </xf>
    <xf numFmtId="0" fontId="3" fillId="6" borderId="13" xfId="0" applyFont="1" applyFill="1" applyBorder="1" applyAlignment="1">
      <alignment horizontal="center" vertical="center"/>
    </xf>
    <xf numFmtId="0" fontId="4" fillId="6" borderId="13" xfId="0" applyFont="1" applyFill="1" applyBorder="1"/>
    <xf numFmtId="0" fontId="23" fillId="6" borderId="13" xfId="0" applyFont="1" applyFill="1" applyBorder="1" applyAlignment="1">
      <alignment horizontal="center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Protection="1"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1" fillId="5" borderId="13" xfId="0" applyFont="1" applyFill="1" applyBorder="1" applyProtection="1">
      <protection locked="0"/>
    </xf>
    <xf numFmtId="0" fontId="49" fillId="0" borderId="13" xfId="0" applyFont="1" applyBorder="1" applyAlignment="1" applyProtection="1">
      <alignment horizontal="center" vertical="center"/>
      <protection locked="0"/>
    </xf>
    <xf numFmtId="0" fontId="3" fillId="5" borderId="13" xfId="0" applyFont="1" applyFill="1" applyBorder="1"/>
    <xf numFmtId="0" fontId="3" fillId="5" borderId="13" xfId="0" applyFont="1" applyFill="1" applyBorder="1" applyAlignment="1" applyProtection="1">
      <alignment horizontal="left"/>
      <protection locked="0"/>
    </xf>
    <xf numFmtId="49" fontId="4" fillId="6" borderId="13" xfId="0" applyNumberFormat="1" applyFont="1" applyFill="1" applyBorder="1" applyAlignment="1">
      <alignment horizontal="center" vertical="center"/>
    </xf>
    <xf numFmtId="49" fontId="23" fillId="6" borderId="13" xfId="0" applyNumberFormat="1" applyFont="1" applyFill="1" applyBorder="1" applyAlignment="1">
      <alignment horizontal="center"/>
    </xf>
    <xf numFmtId="49" fontId="1" fillId="5" borderId="13" xfId="0" applyNumberFormat="1" applyFont="1" applyFill="1" applyBorder="1" applyAlignment="1" applyProtection="1">
      <alignment horizontal="center"/>
      <protection locked="0"/>
    </xf>
    <xf numFmtId="0" fontId="1" fillId="5" borderId="13" xfId="0" applyFont="1" applyFill="1" applyBorder="1" applyAlignment="1" applyProtection="1">
      <alignment horizontal="center"/>
      <protection locked="0"/>
    </xf>
    <xf numFmtId="0" fontId="1" fillId="5" borderId="13" xfId="0" applyFont="1" applyFill="1" applyBorder="1" applyAlignment="1" applyProtection="1">
      <alignment horizontal="left" vertical="center"/>
      <protection locked="0"/>
    </xf>
    <xf numFmtId="0" fontId="11" fillId="5" borderId="13" xfId="0" applyFont="1" applyFill="1" applyBorder="1" applyAlignment="1" applyProtection="1">
      <alignment wrapText="1"/>
      <protection locked="0"/>
    </xf>
    <xf numFmtId="0" fontId="52" fillId="5" borderId="13" xfId="0" applyFont="1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11" fillId="5" borderId="13" xfId="0" applyFont="1" applyFill="1" applyBorder="1" applyAlignment="1" applyProtection="1">
      <alignment horizontal="left" vertical="center"/>
      <protection locked="0"/>
    </xf>
    <xf numFmtId="0" fontId="11" fillId="5" borderId="13" xfId="0" applyFont="1" applyFill="1" applyBorder="1" applyProtection="1">
      <protection locked="0"/>
    </xf>
    <xf numFmtId="0" fontId="0" fillId="5" borderId="13" xfId="0" applyFill="1" applyBorder="1" applyProtection="1">
      <protection locked="0"/>
    </xf>
    <xf numFmtId="49" fontId="3" fillId="6" borderId="13" xfId="0" applyNumberFormat="1" applyFont="1" applyFill="1" applyBorder="1" applyAlignment="1">
      <alignment horizontal="center" vertical="center"/>
    </xf>
    <xf numFmtId="0" fontId="3" fillId="6" borderId="13" xfId="0" applyFont="1" applyFill="1" applyBorder="1"/>
    <xf numFmtId="0" fontId="23" fillId="6" borderId="11" xfId="0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 vertical="center"/>
    </xf>
    <xf numFmtId="0" fontId="3" fillId="4" borderId="13" xfId="0" applyFont="1" applyFill="1" applyBorder="1"/>
    <xf numFmtId="0" fontId="0" fillId="4" borderId="13" xfId="0" applyFill="1" applyBorder="1" applyAlignment="1">
      <alignment horizontal="center"/>
    </xf>
    <xf numFmtId="0" fontId="17" fillId="4" borderId="13" xfId="0" applyFont="1" applyFill="1" applyBorder="1" applyAlignment="1">
      <alignment horizontal="center"/>
    </xf>
    <xf numFmtId="49" fontId="53" fillId="15" borderId="13" xfId="0" applyNumberFormat="1" applyFont="1" applyFill="1" applyBorder="1" applyAlignment="1">
      <alignment horizontal="center" vertical="center"/>
    </xf>
    <xf numFmtId="0" fontId="3" fillId="15" borderId="13" xfId="0" applyFont="1" applyFill="1" applyBorder="1" applyAlignment="1">
      <alignment horizontal="left" vertical="center" wrapText="1"/>
    </xf>
    <xf numFmtId="0" fontId="46" fillId="15" borderId="13" xfId="0" applyFont="1" applyFill="1" applyBorder="1" applyAlignment="1">
      <alignment horizontal="center" vertical="center"/>
    </xf>
    <xf numFmtId="49" fontId="11" fillId="5" borderId="13" xfId="0" applyNumberFormat="1" applyFont="1" applyFill="1" applyBorder="1" applyProtection="1">
      <protection locked="0"/>
    </xf>
    <xf numFmtId="0" fontId="52" fillId="5" borderId="13" xfId="0" applyFont="1" applyFill="1" applyBorder="1" applyAlignment="1" applyProtection="1">
      <alignment horizontal="center" vertical="center"/>
      <protection locked="0"/>
    </xf>
    <xf numFmtId="49" fontId="11" fillId="5" borderId="13" xfId="0" applyNumberFormat="1" applyFont="1" applyFill="1" applyBorder="1" applyAlignment="1" applyProtection="1">
      <alignment horizontal="center" vertical="center"/>
      <protection locked="0"/>
    </xf>
    <xf numFmtId="0" fontId="11" fillId="5" borderId="13" xfId="0" applyFont="1" applyFill="1" applyBorder="1"/>
    <xf numFmtId="0" fontId="54" fillId="5" borderId="13" xfId="0" applyFont="1" applyFill="1" applyBorder="1" applyAlignment="1" applyProtection="1">
      <alignment horizontal="center" vertical="center"/>
      <protection locked="0"/>
    </xf>
    <xf numFmtId="0" fontId="52" fillId="5" borderId="22" xfId="0" applyFont="1" applyFill="1" applyBorder="1" applyAlignment="1" applyProtection="1">
      <alignment horizontal="center" vertical="center"/>
      <protection locked="0"/>
    </xf>
    <xf numFmtId="0" fontId="11" fillId="5" borderId="13" xfId="0" applyFont="1" applyFill="1" applyBorder="1" applyAlignment="1" applyProtection="1">
      <alignment horizontal="center" vertical="center"/>
      <protection locked="0"/>
    </xf>
    <xf numFmtId="0" fontId="52" fillId="5" borderId="13" xfId="0" applyFont="1" applyFill="1" applyBorder="1" applyProtection="1">
      <protection locked="0"/>
    </xf>
    <xf numFmtId="0" fontId="52" fillId="5" borderId="22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3" fillId="0" borderId="31" xfId="0" applyFont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23" fillId="14" borderId="13" xfId="0" applyFont="1" applyFill="1" applyBorder="1" applyAlignment="1" applyProtection="1">
      <alignment horizontal="center" vertical="center" wrapText="1"/>
      <protection locked="0"/>
    </xf>
    <xf numFmtId="0" fontId="23" fillId="16" borderId="13" xfId="0" applyFont="1" applyFill="1" applyBorder="1" applyAlignment="1">
      <alignment horizontal="center"/>
    </xf>
    <xf numFmtId="0" fontId="5" fillId="16" borderId="13" xfId="0" applyFont="1" applyFill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  <protection locked="0"/>
    </xf>
    <xf numFmtId="2" fontId="4" fillId="5" borderId="13" xfId="0" applyNumberFormat="1" applyFont="1" applyFill="1" applyBorder="1" applyAlignment="1" applyProtection="1">
      <alignment vertical="center" wrapText="1"/>
      <protection locked="0"/>
    </xf>
    <xf numFmtId="0" fontId="4" fillId="5" borderId="13" xfId="0" applyFont="1" applyFill="1" applyBorder="1" applyAlignment="1" applyProtection="1">
      <alignment vertical="center" wrapText="1"/>
      <protection locked="0"/>
    </xf>
    <xf numFmtId="0" fontId="23" fillId="6" borderId="13" xfId="0" applyFont="1" applyFill="1" applyBorder="1" applyAlignment="1" applyProtection="1">
      <alignment horizontal="center" vertical="center" wrapText="1"/>
      <protection locked="0"/>
    </xf>
    <xf numFmtId="0" fontId="23" fillId="5" borderId="13" xfId="0" applyFont="1" applyFill="1" applyBorder="1" applyAlignment="1" applyProtection="1">
      <alignment horizontal="center" vertical="center" wrapText="1"/>
      <protection locked="0"/>
    </xf>
    <xf numFmtId="0" fontId="4" fillId="16" borderId="13" xfId="0" applyFont="1" applyFill="1" applyBorder="1" applyAlignment="1">
      <alignment horizontal="center" vertical="center"/>
    </xf>
    <xf numFmtId="0" fontId="1" fillId="16" borderId="13" xfId="0" applyFont="1" applyFill="1" applyBorder="1" applyProtection="1">
      <protection locked="0"/>
    </xf>
    <xf numFmtId="0" fontId="1" fillId="5" borderId="13" xfId="0" applyFont="1" applyFill="1" applyBorder="1" applyAlignment="1" applyProtection="1">
      <alignment vertical="center" wrapText="1"/>
      <protection locked="0"/>
    </xf>
    <xf numFmtId="49" fontId="1" fillId="16" borderId="13" xfId="0" applyNumberFormat="1" applyFont="1" applyFill="1" applyBorder="1" applyProtection="1">
      <protection locked="0"/>
    </xf>
    <xf numFmtId="0" fontId="0" fillId="16" borderId="13" xfId="0" applyFill="1" applyBorder="1" applyProtection="1">
      <protection locked="0"/>
    </xf>
    <xf numFmtId="0" fontId="0" fillId="16" borderId="13" xfId="0" applyFill="1" applyBorder="1" applyAlignment="1">
      <alignment horizontal="center"/>
    </xf>
    <xf numFmtId="0" fontId="23" fillId="16" borderId="13" xfId="0" applyFont="1" applyFill="1" applyBorder="1" applyProtection="1">
      <protection locked="0"/>
    </xf>
    <xf numFmtId="0" fontId="23" fillId="5" borderId="13" xfId="0" applyFont="1" applyFill="1" applyBorder="1" applyAlignment="1" applyProtection="1">
      <alignment vertical="center" wrapText="1"/>
      <protection locked="0"/>
    </xf>
    <xf numFmtId="0" fontId="17" fillId="16" borderId="13" xfId="0" applyFont="1" applyFill="1" applyBorder="1" applyAlignment="1">
      <alignment horizontal="center"/>
    </xf>
    <xf numFmtId="0" fontId="17" fillId="6" borderId="13" xfId="0" applyFont="1" applyFill="1" applyBorder="1" applyAlignment="1">
      <alignment horizontal="center"/>
    </xf>
    <xf numFmtId="0" fontId="46" fillId="16" borderId="13" xfId="0" applyFont="1" applyFill="1" applyBorder="1" applyAlignment="1">
      <alignment horizontal="center" vertical="center"/>
    </xf>
    <xf numFmtId="0" fontId="23" fillId="17" borderId="13" xfId="0" applyFont="1" applyFill="1" applyBorder="1" applyAlignment="1">
      <alignment horizontal="center"/>
    </xf>
    <xf numFmtId="0" fontId="52" fillId="16" borderId="13" xfId="0" applyFont="1" applyFill="1" applyBorder="1" applyAlignment="1" applyProtection="1">
      <alignment horizontal="center" vertical="center"/>
      <protection locked="0"/>
    </xf>
    <xf numFmtId="0" fontId="11" fillId="5" borderId="13" xfId="0" applyFont="1" applyFill="1" applyBorder="1" applyAlignment="1" applyProtection="1">
      <alignment horizontal="center" vertical="center" wrapText="1"/>
      <protection locked="0"/>
    </xf>
    <xf numFmtId="0" fontId="11" fillId="16" borderId="13" xfId="0" applyFont="1" applyFill="1" applyBorder="1" applyAlignment="1" applyProtection="1">
      <alignment horizontal="center" vertical="center" wrapText="1"/>
      <protection locked="0"/>
    </xf>
    <xf numFmtId="0" fontId="52" fillId="5" borderId="15" xfId="0" applyFont="1" applyFill="1" applyBorder="1" applyAlignment="1" applyProtection="1">
      <alignment horizontal="center" vertical="center"/>
      <protection locked="0"/>
    </xf>
    <xf numFmtId="0" fontId="52" fillId="5" borderId="15" xfId="0" applyFont="1" applyFill="1" applyBorder="1" applyProtection="1">
      <protection locked="0"/>
    </xf>
    <xf numFmtId="0" fontId="52" fillId="16" borderId="13" xfId="0" applyFont="1" applyFill="1" applyBorder="1" applyProtection="1">
      <protection locked="0"/>
    </xf>
    <xf numFmtId="0" fontId="11" fillId="5" borderId="13" xfId="0" applyFont="1" applyFill="1" applyBorder="1" applyAlignment="1" applyProtection="1">
      <alignment vertical="center" wrapText="1"/>
      <protection locked="0"/>
    </xf>
  </cellXfs>
  <cellStyles count="111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Гиперссылка 2" xfId="49"/>
    <cellStyle name="Гиперссылка 2 2" xfId="50"/>
    <cellStyle name="Гиперссылка 2 3" xfId="51"/>
    <cellStyle name="Гиперссылка 3" xfId="52"/>
    <cellStyle name="Обычный 2" xfId="53"/>
    <cellStyle name="Обычный 2 2" xfId="54"/>
    <cellStyle name="Обычный 3" xfId="55"/>
    <cellStyle name="Обычный 4" xfId="56"/>
    <cellStyle name="Обычный 4 2" xfId="57"/>
    <cellStyle name="Обычный 5" xfId="58"/>
    <cellStyle name="Обычный 8" xfId="59"/>
    <cellStyle name="Финансовый [0] 2" xfId="60"/>
    <cellStyle name="Финансовый 10" xfId="61"/>
    <cellStyle name="Финансовый 11" xfId="62"/>
    <cellStyle name="Финансовый 12" xfId="63"/>
    <cellStyle name="Финансовый 13" xfId="64"/>
    <cellStyle name="Финансовый 14" xfId="65"/>
    <cellStyle name="Финансовый 15" xfId="66"/>
    <cellStyle name="Финансовый 16" xfId="67"/>
    <cellStyle name="Финансовый 17" xfId="68"/>
    <cellStyle name="Финансовый 18" xfId="69"/>
    <cellStyle name="Финансовый 19" xfId="70"/>
    <cellStyle name="Финансовый 2" xfId="71"/>
    <cellStyle name="Финансовый 2 2" xfId="72"/>
    <cellStyle name="Финансовый 2 2 2" xfId="73"/>
    <cellStyle name="Финансовый 2 3" xfId="74"/>
    <cellStyle name="Финансовый 2 3 2" xfId="75"/>
    <cellStyle name="Финансовый 2 4" xfId="76"/>
    <cellStyle name="Финансовый 2 5" xfId="77"/>
    <cellStyle name="Финансовый 2 5 2" xfId="78"/>
    <cellStyle name="Финансовый 2 5 3" xfId="79"/>
    <cellStyle name="Финансовый 2 5 4" xfId="80"/>
    <cellStyle name="Финансовый 2 6" xfId="81"/>
    <cellStyle name="Финансовый 2 7" xfId="82"/>
    <cellStyle name="Финансовый 20" xfId="83"/>
    <cellStyle name="Финансовый 21" xfId="84"/>
    <cellStyle name="Финансовый 22" xfId="85"/>
    <cellStyle name="Финансовый 23" xfId="86"/>
    <cellStyle name="Финансовый 24" xfId="87"/>
    <cellStyle name="Финансовый 25" xfId="88"/>
    <cellStyle name="Финансовый 26" xfId="89"/>
    <cellStyle name="Финансовый 27" xfId="90"/>
    <cellStyle name="Финансовый 28" xfId="91"/>
    <cellStyle name="Финансовый 29" xfId="92"/>
    <cellStyle name="Финансовый 3" xfId="93"/>
    <cellStyle name="Финансовый 3 2" xfId="94"/>
    <cellStyle name="Финансовый 3 2 2" xfId="95"/>
    <cellStyle name="Финансовый 3 2 3" xfId="96"/>
    <cellStyle name="Финансовый 3 2 4" xfId="97"/>
    <cellStyle name="Финансовый 3 3" xfId="98"/>
    <cellStyle name="Финансовый 3 4" xfId="99"/>
    <cellStyle name="Финансовый 30" xfId="100"/>
    <cellStyle name="Финансовый 31" xfId="101"/>
    <cellStyle name="Финансовый 32" xfId="102"/>
    <cellStyle name="Финансовый 33" xfId="103"/>
    <cellStyle name="Финансовый 34" xfId="104"/>
    <cellStyle name="Финансовый 4" xfId="105"/>
    <cellStyle name="Финансовый 5" xfId="106"/>
    <cellStyle name="Финансовый 6" xfId="107"/>
    <cellStyle name="Финансовый 7" xfId="108"/>
    <cellStyle name="Финансовый 8" xfId="109"/>
    <cellStyle name="Финансовый 9" xfId="11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0.xml.rels><?xml version="1.0" encoding="UTF-8" standalone="yes"?>
<Relationships xmlns="http://schemas.openxmlformats.org/package/2006/relationships"><Relationship Id="rId7" Type="http://schemas.openxmlformats.org/officeDocument/2006/relationships/hyperlink" Target="https://youtube.com/channel/UCkGk0GhqpjUJ4hvIpzauQGg" TargetMode="External"/><Relationship Id="rId6" Type="http://schemas.openxmlformats.org/officeDocument/2006/relationships/hyperlink" Target="https://t.me/dostlikakmkitobxonlarklubi" TargetMode="External"/><Relationship Id="rId5" Type="http://schemas.openxmlformats.org/officeDocument/2006/relationships/hyperlink" Target="https://t.me/onlinesearchbook" TargetMode="External"/><Relationship Id="rId4" Type="http://schemas.openxmlformats.org/officeDocument/2006/relationships/hyperlink" Target="https://t.me/Axborotkutubxonamarkazikanali" TargetMode="External"/><Relationship Id="rId3" Type="http://schemas.openxmlformats.org/officeDocument/2006/relationships/hyperlink" Target="https://www.instagram.com/dustlikakm.zn.uz/" TargetMode="External"/><Relationship Id="rId2" Type="http://schemas.openxmlformats.org/officeDocument/2006/relationships/hyperlink" Target="https://t.me/Axborotkutubxonaquiztest" TargetMode="External"/><Relationship Id="rId1" Type="http://schemas.openxmlformats.org/officeDocument/2006/relationships/hyperlink" Target="https://www.facebook.com/profile.php?id=100074738524848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acebook.com/groups/27834142486518055/?ref=share" TargetMode="External"/><Relationship Id="rId1" Type="http://schemas.openxmlformats.org/officeDocument/2006/relationships/hyperlink" Target="https://www.facebook.com/groups/2783414248651805/?ref=sh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2"/>
  <sheetViews>
    <sheetView zoomScale="85" zoomScaleNormal="85" zoomScaleSheetLayoutView="71" topLeftCell="A26" workbookViewId="0">
      <selection activeCell="B68" sqref="B68"/>
    </sheetView>
  </sheetViews>
  <sheetFormatPr defaultColWidth="9" defaultRowHeight="15"/>
  <cols>
    <col min="1" max="1" width="8" customWidth="1"/>
    <col min="2" max="2" width="42.1428571428571" customWidth="1"/>
    <col min="3" max="3" width="10.2857142857143" customWidth="1"/>
    <col min="4" max="4" width="10.8571428571429" customWidth="1"/>
    <col min="5" max="5" width="9.57142857142857" customWidth="1"/>
    <col min="6" max="6" width="10.8571428571429" customWidth="1"/>
    <col min="8" max="8" width="9.85714285714286" customWidth="1"/>
    <col min="9" max="9" width="10.8571428571429" customWidth="1"/>
    <col min="10" max="11" width="10.5714285714286" customWidth="1"/>
    <col min="12" max="12" width="9.71428571428571" customWidth="1"/>
    <col min="13" max="13" width="12.2857142857143" customWidth="1"/>
    <col min="14" max="14" width="13.2857142857143" customWidth="1"/>
    <col min="15" max="15" width="13.1428571428571" customWidth="1"/>
  </cols>
  <sheetData>
    <row r="1" spans="1:1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441"/>
      <c r="N1" s="441"/>
      <c r="O1" s="441"/>
    </row>
    <row r="2" spans="1:15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16"/>
      <c r="N2" s="116"/>
      <c r="O2" s="116"/>
    </row>
    <row r="3" ht="44.25" customHeight="1" spans="1:15">
      <c r="A3" s="172" t="s">
        <v>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</row>
    <row r="4" spans="1:15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16"/>
      <c r="N4" s="116"/>
      <c r="O4" s="116"/>
    </row>
    <row r="5" spans="1:15">
      <c r="A5" s="170"/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442" t="s">
        <v>1</v>
      </c>
      <c r="O5" s="442"/>
    </row>
    <row r="6" customHeight="1" spans="1:15">
      <c r="A6" s="365" t="s">
        <v>2</v>
      </c>
      <c r="B6" s="365" t="s">
        <v>3</v>
      </c>
      <c r="C6" s="365" t="s">
        <v>4</v>
      </c>
      <c r="D6" s="365"/>
      <c r="E6" s="365" t="s">
        <v>5</v>
      </c>
      <c r="F6" s="365"/>
      <c r="G6" s="365" t="s">
        <v>6</v>
      </c>
      <c r="H6" s="365"/>
      <c r="I6" s="443" t="s">
        <v>7</v>
      </c>
      <c r="J6" s="443"/>
      <c r="K6" s="443"/>
      <c r="L6" s="367" t="s">
        <v>8</v>
      </c>
      <c r="M6" s="367"/>
      <c r="N6" s="367" t="s">
        <v>9</v>
      </c>
      <c r="O6" s="367"/>
    </row>
    <row r="7" customHeight="1" spans="1:15">
      <c r="A7" s="365"/>
      <c r="B7" s="365"/>
      <c r="C7" s="365"/>
      <c r="D7" s="365"/>
      <c r="E7" s="365"/>
      <c r="F7" s="365"/>
      <c r="G7" s="365"/>
      <c r="H7" s="365"/>
      <c r="I7" s="365" t="s">
        <v>10</v>
      </c>
      <c r="J7" s="365"/>
      <c r="K7" s="395" t="s">
        <v>11</v>
      </c>
      <c r="L7" s="367"/>
      <c r="M7" s="367"/>
      <c r="N7" s="367"/>
      <c r="O7" s="367"/>
    </row>
    <row r="8" customHeight="1" spans="1:15">
      <c r="A8" s="365"/>
      <c r="B8" s="365"/>
      <c r="C8" s="390" t="s">
        <v>12</v>
      </c>
      <c r="D8" s="390" t="s">
        <v>13</v>
      </c>
      <c r="E8" s="390" t="s">
        <v>12</v>
      </c>
      <c r="F8" s="390" t="s">
        <v>13</v>
      </c>
      <c r="G8" s="390" t="s">
        <v>12</v>
      </c>
      <c r="H8" s="390" t="s">
        <v>13</v>
      </c>
      <c r="I8" s="390" t="s">
        <v>12</v>
      </c>
      <c r="J8" s="390" t="s">
        <v>13</v>
      </c>
      <c r="K8" s="395"/>
      <c r="L8" s="390" t="s">
        <v>12</v>
      </c>
      <c r="M8" s="390" t="s">
        <v>13</v>
      </c>
      <c r="N8" s="390" t="str">
        <f>+L8</f>
        <v>nomda</v>
      </c>
      <c r="O8" s="390" t="str">
        <f>+M8</f>
        <v>nusxada</v>
      </c>
    </row>
    <row r="9" spans="1:15">
      <c r="A9" s="365"/>
      <c r="B9" s="365"/>
      <c r="C9" s="390"/>
      <c r="D9" s="390"/>
      <c r="E9" s="390"/>
      <c r="F9" s="390"/>
      <c r="G9" s="390"/>
      <c r="H9" s="390"/>
      <c r="I9" s="390"/>
      <c r="J9" s="390"/>
      <c r="K9" s="395"/>
      <c r="L9" s="390"/>
      <c r="M9" s="390"/>
      <c r="N9" s="390"/>
      <c r="O9" s="390"/>
    </row>
    <row r="10" spans="1:15">
      <c r="A10" s="365"/>
      <c r="B10" s="365"/>
      <c r="C10" s="390"/>
      <c r="D10" s="390"/>
      <c r="E10" s="390"/>
      <c r="F10" s="390"/>
      <c r="G10" s="390"/>
      <c r="H10" s="390"/>
      <c r="I10" s="390"/>
      <c r="J10" s="390"/>
      <c r="K10" s="395"/>
      <c r="L10" s="390"/>
      <c r="M10" s="390"/>
      <c r="N10" s="390"/>
      <c r="O10" s="390"/>
    </row>
    <row r="11" ht="15.75" spans="1:15">
      <c r="A11" s="400" t="s">
        <v>14</v>
      </c>
      <c r="B11" s="400" t="s">
        <v>15</v>
      </c>
      <c r="C11" s="400" t="s">
        <v>16</v>
      </c>
      <c r="D11" s="400" t="s">
        <v>17</v>
      </c>
      <c r="E11" s="400" t="s">
        <v>18</v>
      </c>
      <c r="F11" s="400" t="s">
        <v>19</v>
      </c>
      <c r="G11" s="400" t="s">
        <v>20</v>
      </c>
      <c r="H11" s="400" t="s">
        <v>21</v>
      </c>
      <c r="I11" s="400" t="s">
        <v>22</v>
      </c>
      <c r="J11" s="400" t="s">
        <v>23</v>
      </c>
      <c r="K11" s="444" t="s">
        <v>24</v>
      </c>
      <c r="L11" s="444" t="s">
        <v>25</v>
      </c>
      <c r="M11" s="444" t="s">
        <v>26</v>
      </c>
      <c r="N11" s="444" t="s">
        <v>27</v>
      </c>
      <c r="O11" s="444" t="s">
        <v>28</v>
      </c>
    </row>
    <row r="12" ht="15.75" spans="1:15">
      <c r="A12" s="401">
        <v>1</v>
      </c>
      <c r="B12" s="402" t="s">
        <v>29</v>
      </c>
      <c r="C12" s="403">
        <f>C14+C15+C16+C17+C18</f>
        <v>7836</v>
      </c>
      <c r="D12" s="403">
        <f t="shared" ref="D12:M12" si="0">D14+D15+D16+D17+D18</f>
        <v>24481</v>
      </c>
      <c r="E12" s="403">
        <f t="shared" si="0"/>
        <v>7</v>
      </c>
      <c r="F12" s="403">
        <f t="shared" si="0"/>
        <v>41</v>
      </c>
      <c r="G12" s="403">
        <f t="shared" si="0"/>
        <v>9</v>
      </c>
      <c r="H12" s="403">
        <f t="shared" si="0"/>
        <v>125</v>
      </c>
      <c r="I12" s="403">
        <f t="shared" si="0"/>
        <v>0</v>
      </c>
      <c r="J12" s="403">
        <f t="shared" si="0"/>
        <v>0</v>
      </c>
      <c r="K12" s="445">
        <f t="shared" si="0"/>
        <v>0</v>
      </c>
      <c r="L12" s="403">
        <f t="shared" si="0"/>
        <v>0</v>
      </c>
      <c r="M12" s="403">
        <f t="shared" si="0"/>
        <v>0</v>
      </c>
      <c r="N12" s="403">
        <f>C12+E12+G12+I12+K12+L12</f>
        <v>7852</v>
      </c>
      <c r="O12" s="403">
        <f>D12+F12+H12+J12+M12</f>
        <v>24647</v>
      </c>
    </row>
    <row r="13" ht="15.75" spans="1:15">
      <c r="A13" s="404"/>
      <c r="B13" s="405" t="s">
        <v>30</v>
      </c>
      <c r="C13" s="406"/>
      <c r="D13" s="406"/>
      <c r="E13" s="406"/>
      <c r="F13" s="406"/>
      <c r="G13" s="406"/>
      <c r="H13" s="406"/>
      <c r="I13" s="406"/>
      <c r="J13" s="406"/>
      <c r="K13" s="446"/>
      <c r="L13" s="447"/>
      <c r="M13" s="447"/>
      <c r="N13" s="448"/>
      <c r="O13" s="449"/>
    </row>
    <row r="14" ht="15.75" spans="1:15">
      <c r="A14" s="385" t="s">
        <v>31</v>
      </c>
      <c r="B14" s="407" t="s">
        <v>32</v>
      </c>
      <c r="C14" s="408">
        <v>6634</v>
      </c>
      <c r="D14" s="406">
        <v>18822</v>
      </c>
      <c r="E14" s="406">
        <v>1</v>
      </c>
      <c r="F14" s="406">
        <v>8</v>
      </c>
      <c r="G14" s="406"/>
      <c r="H14" s="406"/>
      <c r="I14" s="406"/>
      <c r="J14" s="406"/>
      <c r="K14" s="446"/>
      <c r="L14" s="447"/>
      <c r="M14" s="447"/>
      <c r="N14" s="450">
        <f>C14+E14+G14+I14+K14+L14</f>
        <v>6635</v>
      </c>
      <c r="O14" s="450">
        <f>D14+F14+H14+J14+M14</f>
        <v>18830</v>
      </c>
    </row>
    <row r="15" ht="15.75" spans="1:15">
      <c r="A15" s="385" t="s">
        <v>33</v>
      </c>
      <c r="B15" s="407" t="s">
        <v>34</v>
      </c>
      <c r="C15" s="408">
        <v>0</v>
      </c>
      <c r="D15" s="406"/>
      <c r="E15" s="406">
        <v>6</v>
      </c>
      <c r="F15" s="406">
        <v>33</v>
      </c>
      <c r="G15" s="406">
        <v>9</v>
      </c>
      <c r="H15" s="406">
        <v>125</v>
      </c>
      <c r="I15" s="406"/>
      <c r="J15" s="406"/>
      <c r="K15" s="446"/>
      <c r="L15" s="447"/>
      <c r="M15" s="447"/>
      <c r="N15" s="450">
        <f t="shared" ref="N15:N23" si="1">C15+E15+G15+I15+K15+L15</f>
        <v>15</v>
      </c>
      <c r="O15" s="450">
        <f t="shared" ref="O15:O23" si="2">D15+F15+H15+J15+M15</f>
        <v>158</v>
      </c>
    </row>
    <row r="16" ht="15.75" spans="1:15">
      <c r="A16" s="385" t="s">
        <v>35</v>
      </c>
      <c r="B16" s="407" t="s">
        <v>36</v>
      </c>
      <c r="C16" s="408"/>
      <c r="D16" s="406"/>
      <c r="E16" s="406"/>
      <c r="F16" s="406"/>
      <c r="G16" s="406"/>
      <c r="H16" s="406"/>
      <c r="I16" s="406"/>
      <c r="J16" s="406"/>
      <c r="K16" s="446"/>
      <c r="L16" s="447"/>
      <c r="M16" s="447"/>
      <c r="N16" s="450">
        <f t="shared" si="1"/>
        <v>0</v>
      </c>
      <c r="O16" s="450">
        <f t="shared" si="2"/>
        <v>0</v>
      </c>
    </row>
    <row r="17" ht="15.75" spans="1:15">
      <c r="A17" s="385" t="s">
        <v>37</v>
      </c>
      <c r="B17" s="407" t="s">
        <v>38</v>
      </c>
      <c r="C17" s="408"/>
      <c r="D17" s="406"/>
      <c r="E17" s="406"/>
      <c r="F17" s="406"/>
      <c r="G17" s="406"/>
      <c r="H17" s="406"/>
      <c r="I17" s="406"/>
      <c r="J17" s="406"/>
      <c r="K17" s="446"/>
      <c r="L17" s="447"/>
      <c r="M17" s="447"/>
      <c r="N17" s="450">
        <f t="shared" si="1"/>
        <v>0</v>
      </c>
      <c r="O17" s="450">
        <f t="shared" si="2"/>
        <v>0</v>
      </c>
    </row>
    <row r="18" ht="15.75" spans="1:15">
      <c r="A18" s="385" t="s">
        <v>39</v>
      </c>
      <c r="B18" s="407" t="s">
        <v>40</v>
      </c>
      <c r="C18" s="408">
        <v>1202</v>
      </c>
      <c r="D18" s="406">
        <v>5659</v>
      </c>
      <c r="E18" s="406"/>
      <c r="F18" s="406"/>
      <c r="G18" s="406"/>
      <c r="H18" s="406"/>
      <c r="I18" s="406"/>
      <c r="J18" s="406"/>
      <c r="K18" s="446"/>
      <c r="L18" s="447"/>
      <c r="M18" s="447"/>
      <c r="N18" s="450">
        <f t="shared" si="1"/>
        <v>1202</v>
      </c>
      <c r="O18" s="450">
        <f t="shared" si="2"/>
        <v>5659</v>
      </c>
    </row>
    <row r="19" ht="15.75" spans="1:15">
      <c r="A19" s="385"/>
      <c r="B19" s="405" t="s">
        <v>30</v>
      </c>
      <c r="C19" s="406"/>
      <c r="D19" s="406"/>
      <c r="E19" s="406"/>
      <c r="F19" s="406"/>
      <c r="G19" s="406"/>
      <c r="H19" s="406"/>
      <c r="I19" s="406"/>
      <c r="J19" s="406"/>
      <c r="K19" s="446"/>
      <c r="L19" s="447"/>
      <c r="M19" s="447"/>
      <c r="N19" s="451"/>
      <c r="O19" s="451"/>
    </row>
    <row r="20" ht="15.75" spans="1:15">
      <c r="A20" s="247"/>
      <c r="B20" s="409" t="s">
        <v>41</v>
      </c>
      <c r="C20" s="405">
        <v>667</v>
      </c>
      <c r="D20" s="405">
        <v>1082</v>
      </c>
      <c r="E20" s="257"/>
      <c r="F20" s="257"/>
      <c r="G20" s="257"/>
      <c r="H20" s="257"/>
      <c r="I20" s="257"/>
      <c r="J20" s="257"/>
      <c r="K20" s="452"/>
      <c r="L20" s="257"/>
      <c r="M20" s="257"/>
      <c r="N20" s="450">
        <f>C20+E20+G20+I20+K20+L20</f>
        <v>667</v>
      </c>
      <c r="O20" s="450">
        <f t="shared" si="2"/>
        <v>1082</v>
      </c>
    </row>
    <row r="21" ht="15.75" spans="1:15">
      <c r="A21" s="385"/>
      <c r="B21" s="410" t="s">
        <v>42</v>
      </c>
      <c r="C21" s="405">
        <v>230</v>
      </c>
      <c r="D21" s="405">
        <v>9331</v>
      </c>
      <c r="E21" s="257"/>
      <c r="F21" s="257"/>
      <c r="G21" s="257"/>
      <c r="H21" s="257"/>
      <c r="I21" s="257"/>
      <c r="J21" s="257"/>
      <c r="K21" s="452"/>
      <c r="L21" s="257"/>
      <c r="M21" s="257"/>
      <c r="N21" s="450">
        <f t="shared" si="1"/>
        <v>230</v>
      </c>
      <c r="O21" s="450">
        <f t="shared" si="2"/>
        <v>9331</v>
      </c>
    </row>
    <row r="22" ht="15.75" spans="1:15">
      <c r="A22" s="385"/>
      <c r="B22" s="410" t="s">
        <v>43</v>
      </c>
      <c r="C22" s="257"/>
      <c r="D22" s="257"/>
      <c r="E22" s="257"/>
      <c r="F22" s="257"/>
      <c r="G22" s="257"/>
      <c r="H22" s="257"/>
      <c r="I22" s="257"/>
      <c r="J22" s="257"/>
      <c r="K22" s="452"/>
      <c r="L22" s="257"/>
      <c r="M22" s="257"/>
      <c r="N22" s="450">
        <f t="shared" si="1"/>
        <v>0</v>
      </c>
      <c r="O22" s="450">
        <f t="shared" si="2"/>
        <v>0</v>
      </c>
    </row>
    <row r="23" ht="15.75" spans="1:15">
      <c r="A23" s="411" t="s">
        <v>44</v>
      </c>
      <c r="B23" s="402" t="s">
        <v>45</v>
      </c>
      <c r="C23" s="412">
        <f>C24+C25+C26+C27+C28+C29+C30+C31+C32+C33</f>
        <v>7836</v>
      </c>
      <c r="D23" s="412">
        <f t="shared" ref="D23:M23" si="3">D24+D25+D26+D27+D28+D29+D30+D31+D32+D33</f>
        <v>24481</v>
      </c>
      <c r="E23" s="412">
        <f t="shared" si="3"/>
        <v>7</v>
      </c>
      <c r="F23" s="412">
        <f t="shared" si="3"/>
        <v>41</v>
      </c>
      <c r="G23" s="412">
        <f t="shared" si="3"/>
        <v>9</v>
      </c>
      <c r="H23" s="412">
        <f t="shared" si="3"/>
        <v>125</v>
      </c>
      <c r="I23" s="412">
        <f t="shared" si="3"/>
        <v>0</v>
      </c>
      <c r="J23" s="412">
        <f t="shared" si="3"/>
        <v>0</v>
      </c>
      <c r="K23" s="412">
        <f t="shared" si="3"/>
        <v>0</v>
      </c>
      <c r="L23" s="412">
        <f t="shared" si="3"/>
        <v>0</v>
      </c>
      <c r="M23" s="412">
        <f t="shared" si="3"/>
        <v>0</v>
      </c>
      <c r="N23" s="412">
        <f t="shared" si="1"/>
        <v>7852</v>
      </c>
      <c r="O23" s="412">
        <f t="shared" si="2"/>
        <v>24647</v>
      </c>
    </row>
    <row r="24" ht="15.75" spans="1:15">
      <c r="A24" s="413" t="s">
        <v>46</v>
      </c>
      <c r="B24" s="407" t="s">
        <v>47</v>
      </c>
      <c r="C24" s="414">
        <v>45</v>
      </c>
      <c r="D24" s="414">
        <v>75</v>
      </c>
      <c r="E24" s="414"/>
      <c r="F24" s="414"/>
      <c r="G24" s="414"/>
      <c r="H24" s="414"/>
      <c r="I24" s="414"/>
      <c r="J24" s="414"/>
      <c r="K24" s="453"/>
      <c r="L24" s="454"/>
      <c r="M24" s="454"/>
      <c r="N24" s="412">
        <f t="shared" ref="N24:N34" si="4">C24+E24+G24+I24+K24+L24</f>
        <v>45</v>
      </c>
      <c r="O24" s="412">
        <f t="shared" ref="O24:O34" si="5">D24+F24+H24+J24+M24</f>
        <v>75</v>
      </c>
    </row>
    <row r="25" ht="15.75" spans="1:15">
      <c r="A25" s="413" t="s">
        <v>48</v>
      </c>
      <c r="B25" s="407" t="s">
        <v>49</v>
      </c>
      <c r="C25" s="414">
        <v>82</v>
      </c>
      <c r="D25" s="414">
        <v>383</v>
      </c>
      <c r="E25" s="414"/>
      <c r="F25" s="414"/>
      <c r="G25" s="414"/>
      <c r="H25" s="414"/>
      <c r="I25" s="414"/>
      <c r="J25" s="414"/>
      <c r="K25" s="453"/>
      <c r="L25" s="454"/>
      <c r="M25" s="454"/>
      <c r="N25" s="412">
        <f t="shared" si="4"/>
        <v>82</v>
      </c>
      <c r="O25" s="412">
        <f t="shared" si="5"/>
        <v>383</v>
      </c>
    </row>
    <row r="26" ht="15.75" spans="1:15">
      <c r="A26" s="413" t="s">
        <v>50</v>
      </c>
      <c r="B26" s="407" t="s">
        <v>51</v>
      </c>
      <c r="C26" s="414">
        <v>44</v>
      </c>
      <c r="D26" s="414">
        <v>117</v>
      </c>
      <c r="E26" s="414"/>
      <c r="F26" s="414"/>
      <c r="G26" s="414"/>
      <c r="H26" s="414"/>
      <c r="I26" s="414"/>
      <c r="J26" s="414"/>
      <c r="K26" s="453"/>
      <c r="L26" s="454"/>
      <c r="M26" s="454"/>
      <c r="N26" s="412">
        <f t="shared" si="4"/>
        <v>44</v>
      </c>
      <c r="O26" s="412">
        <f t="shared" si="5"/>
        <v>117</v>
      </c>
    </row>
    <row r="27" ht="15.75" spans="1:15">
      <c r="A27" s="413" t="s">
        <v>52</v>
      </c>
      <c r="B27" s="383" t="s">
        <v>53</v>
      </c>
      <c r="C27" s="414">
        <v>1146</v>
      </c>
      <c r="D27" s="414">
        <v>5188</v>
      </c>
      <c r="E27" s="414">
        <v>7</v>
      </c>
      <c r="F27" s="414">
        <v>41</v>
      </c>
      <c r="G27" s="414">
        <v>9</v>
      </c>
      <c r="H27" s="414">
        <v>125</v>
      </c>
      <c r="I27" s="414"/>
      <c r="J27" s="414"/>
      <c r="K27" s="453"/>
      <c r="L27" s="454"/>
      <c r="M27" s="454"/>
      <c r="N27" s="412">
        <f t="shared" si="4"/>
        <v>1162</v>
      </c>
      <c r="O27" s="412">
        <f t="shared" si="5"/>
        <v>5354</v>
      </c>
    </row>
    <row r="28" ht="15.75" spans="1:15">
      <c r="A28" s="413" t="s">
        <v>54</v>
      </c>
      <c r="B28" s="415" t="s">
        <v>55</v>
      </c>
      <c r="C28" s="413" t="s">
        <v>56</v>
      </c>
      <c r="D28" s="413" t="s">
        <v>57</v>
      </c>
      <c r="E28" s="413"/>
      <c r="F28" s="413"/>
      <c r="G28" s="413"/>
      <c r="H28" s="413"/>
      <c r="I28" s="413"/>
      <c r="J28" s="413"/>
      <c r="K28" s="455"/>
      <c r="L28" s="454"/>
      <c r="M28" s="454"/>
      <c r="N28" s="412">
        <f t="shared" si="4"/>
        <v>175</v>
      </c>
      <c r="O28" s="412">
        <f t="shared" si="5"/>
        <v>2339</v>
      </c>
    </row>
    <row r="29" ht="30" spans="1:15">
      <c r="A29" s="413" t="s">
        <v>58</v>
      </c>
      <c r="B29" s="416" t="s">
        <v>59</v>
      </c>
      <c r="C29" s="417">
        <v>83</v>
      </c>
      <c r="D29" s="417">
        <v>439</v>
      </c>
      <c r="E29" s="418"/>
      <c r="F29" s="418"/>
      <c r="G29" s="418"/>
      <c r="H29" s="418"/>
      <c r="I29" s="418"/>
      <c r="J29" s="418"/>
      <c r="K29" s="456"/>
      <c r="L29" s="454"/>
      <c r="M29" s="454"/>
      <c r="N29" s="412">
        <f t="shared" si="4"/>
        <v>83</v>
      </c>
      <c r="O29" s="412">
        <f t="shared" si="5"/>
        <v>439</v>
      </c>
    </row>
    <row r="30" ht="15.75" spans="1:15">
      <c r="A30" s="413" t="s">
        <v>60</v>
      </c>
      <c r="B30" s="419" t="s">
        <v>61</v>
      </c>
      <c r="C30" s="418">
        <v>39</v>
      </c>
      <c r="D30" s="418">
        <v>703</v>
      </c>
      <c r="E30" s="418"/>
      <c r="F30" s="418"/>
      <c r="G30" s="418"/>
      <c r="H30" s="418"/>
      <c r="I30" s="418"/>
      <c r="J30" s="418"/>
      <c r="K30" s="456"/>
      <c r="L30" s="454"/>
      <c r="M30" s="454"/>
      <c r="N30" s="412">
        <f t="shared" si="4"/>
        <v>39</v>
      </c>
      <c r="O30" s="412">
        <f t="shared" si="5"/>
        <v>703</v>
      </c>
    </row>
    <row r="31" ht="15.75" spans="1:15">
      <c r="A31" s="413" t="s">
        <v>62</v>
      </c>
      <c r="B31" s="420" t="s">
        <v>63</v>
      </c>
      <c r="C31" s="418">
        <v>120</v>
      </c>
      <c r="D31" s="418">
        <v>3068</v>
      </c>
      <c r="E31" s="418"/>
      <c r="F31" s="418"/>
      <c r="G31" s="418"/>
      <c r="H31" s="418"/>
      <c r="I31" s="418"/>
      <c r="J31" s="418"/>
      <c r="K31" s="456"/>
      <c r="L31" s="454"/>
      <c r="M31" s="454"/>
      <c r="N31" s="412">
        <f t="shared" si="4"/>
        <v>120</v>
      </c>
      <c r="O31" s="412">
        <f t="shared" si="5"/>
        <v>3068</v>
      </c>
    </row>
    <row r="32" ht="15.75" spans="1:15">
      <c r="A32" s="413" t="s">
        <v>64</v>
      </c>
      <c r="B32" s="420" t="s">
        <v>65</v>
      </c>
      <c r="C32" s="414">
        <v>6075</v>
      </c>
      <c r="D32" s="414">
        <v>11268</v>
      </c>
      <c r="E32" s="418"/>
      <c r="F32" s="418"/>
      <c r="G32" s="418"/>
      <c r="H32" s="418"/>
      <c r="I32" s="418"/>
      <c r="J32" s="418"/>
      <c r="K32" s="456"/>
      <c r="L32" s="454"/>
      <c r="M32" s="454"/>
      <c r="N32" s="412">
        <f t="shared" si="4"/>
        <v>6075</v>
      </c>
      <c r="O32" s="412">
        <f t="shared" si="5"/>
        <v>11268</v>
      </c>
    </row>
    <row r="33" ht="15.75" spans="1:15">
      <c r="A33" s="413" t="s">
        <v>66</v>
      </c>
      <c r="B33" s="407" t="s">
        <v>67</v>
      </c>
      <c r="C33" s="418">
        <v>27</v>
      </c>
      <c r="D33" s="418">
        <v>901</v>
      </c>
      <c r="E33" s="421"/>
      <c r="F33" s="421"/>
      <c r="G33" s="421"/>
      <c r="H33" s="421"/>
      <c r="I33" s="421"/>
      <c r="J33" s="421"/>
      <c r="K33" s="456"/>
      <c r="L33" s="454"/>
      <c r="M33" s="454"/>
      <c r="N33" s="412">
        <f t="shared" si="4"/>
        <v>27</v>
      </c>
      <c r="O33" s="412">
        <f t="shared" si="5"/>
        <v>901</v>
      </c>
    </row>
    <row r="34" ht="15.75" spans="1:15">
      <c r="A34" s="422" t="s">
        <v>68</v>
      </c>
      <c r="B34" s="423" t="s">
        <v>69</v>
      </c>
      <c r="C34" s="424">
        <f>C35+C38+C44</f>
        <v>7836</v>
      </c>
      <c r="D34" s="424">
        <f t="shared" ref="D34:M34" si="6">D35+D38+D44</f>
        <v>24481</v>
      </c>
      <c r="E34" s="424">
        <f t="shared" si="6"/>
        <v>7</v>
      </c>
      <c r="F34" s="424">
        <f t="shared" si="6"/>
        <v>41</v>
      </c>
      <c r="G34" s="424">
        <f t="shared" si="6"/>
        <v>9</v>
      </c>
      <c r="H34" s="424">
        <f t="shared" si="6"/>
        <v>125</v>
      </c>
      <c r="I34" s="424">
        <f t="shared" si="6"/>
        <v>0</v>
      </c>
      <c r="J34" s="424">
        <f t="shared" si="6"/>
        <v>0</v>
      </c>
      <c r="K34" s="445">
        <f t="shared" si="6"/>
        <v>0</v>
      </c>
      <c r="L34" s="403">
        <f t="shared" si="6"/>
        <v>0</v>
      </c>
      <c r="M34" s="403">
        <f t="shared" si="6"/>
        <v>0</v>
      </c>
      <c r="N34" s="403">
        <f t="shared" si="4"/>
        <v>7852</v>
      </c>
      <c r="O34" s="403">
        <f t="shared" si="5"/>
        <v>24647</v>
      </c>
    </row>
    <row r="35" ht="15.75" spans="1:15">
      <c r="A35" s="425" t="s">
        <v>70</v>
      </c>
      <c r="B35" s="426" t="s">
        <v>71</v>
      </c>
      <c r="C35" s="427">
        <f>C36+C37</f>
        <v>6679</v>
      </c>
      <c r="D35" s="427">
        <f t="shared" ref="D35:M35" si="7">D36+D37</f>
        <v>20438</v>
      </c>
      <c r="E35" s="427">
        <f t="shared" si="7"/>
        <v>3</v>
      </c>
      <c r="F35" s="427">
        <f t="shared" si="7"/>
        <v>11</v>
      </c>
      <c r="G35" s="427">
        <f t="shared" si="7"/>
        <v>6</v>
      </c>
      <c r="H35" s="427">
        <f t="shared" si="7"/>
        <v>122</v>
      </c>
      <c r="I35" s="427">
        <f t="shared" si="7"/>
        <v>0</v>
      </c>
      <c r="J35" s="427">
        <f t="shared" si="7"/>
        <v>0</v>
      </c>
      <c r="K35" s="457">
        <f t="shared" si="7"/>
        <v>0</v>
      </c>
      <c r="L35" s="427">
        <f t="shared" si="7"/>
        <v>0</v>
      </c>
      <c r="M35" s="427">
        <f t="shared" si="7"/>
        <v>0</v>
      </c>
      <c r="N35" s="403">
        <f t="shared" ref="N35:N51" si="8">C35+E35+G35+I35+K35+L35</f>
        <v>6688</v>
      </c>
      <c r="O35" s="403">
        <f t="shared" ref="O35:O52" si="9">D35+F35+H35+J35+M35</f>
        <v>20571</v>
      </c>
    </row>
    <row r="36" ht="15.75" spans="1:15">
      <c r="A36" s="385" t="s">
        <v>72</v>
      </c>
      <c r="B36" s="407" t="s">
        <v>73</v>
      </c>
      <c r="C36" s="418">
        <v>2770</v>
      </c>
      <c r="D36" s="418">
        <v>11881</v>
      </c>
      <c r="E36" s="418">
        <v>0</v>
      </c>
      <c r="F36" s="418">
        <v>0</v>
      </c>
      <c r="G36" s="418">
        <v>1</v>
      </c>
      <c r="H36" s="418">
        <v>3</v>
      </c>
      <c r="I36" s="418"/>
      <c r="J36" s="418"/>
      <c r="K36" s="458"/>
      <c r="L36" s="459"/>
      <c r="M36" s="459"/>
      <c r="N36" s="403">
        <f t="shared" si="8"/>
        <v>2771</v>
      </c>
      <c r="O36" s="403">
        <f t="shared" si="9"/>
        <v>11884</v>
      </c>
    </row>
    <row r="37" ht="15.75" spans="1:15">
      <c r="A37" s="385" t="s">
        <v>74</v>
      </c>
      <c r="B37" s="407" t="s">
        <v>75</v>
      </c>
      <c r="C37" s="418">
        <v>3909</v>
      </c>
      <c r="D37" s="418">
        <v>8557</v>
      </c>
      <c r="E37" s="418">
        <v>3</v>
      </c>
      <c r="F37" s="418">
        <v>11</v>
      </c>
      <c r="G37" s="418">
        <v>5</v>
      </c>
      <c r="H37" s="418">
        <v>119</v>
      </c>
      <c r="I37" s="418"/>
      <c r="J37" s="418"/>
      <c r="K37" s="458"/>
      <c r="L37" s="459"/>
      <c r="M37" s="459"/>
      <c r="N37" s="403">
        <f t="shared" si="8"/>
        <v>3917</v>
      </c>
      <c r="O37" s="403">
        <f t="shared" si="9"/>
        <v>8687</v>
      </c>
    </row>
    <row r="38" ht="15.75" spans="1:15">
      <c r="A38" s="425" t="s">
        <v>76</v>
      </c>
      <c r="B38" s="426" t="s">
        <v>77</v>
      </c>
      <c r="C38" s="427">
        <f>C39+C40+C41+C42+C43</f>
        <v>6</v>
      </c>
      <c r="D38" s="427">
        <f t="shared" ref="D38:M38" si="10">D39+D40+D41+D42+D43</f>
        <v>11</v>
      </c>
      <c r="E38" s="427">
        <f t="shared" si="10"/>
        <v>0</v>
      </c>
      <c r="F38" s="427">
        <f t="shared" si="10"/>
        <v>0</v>
      </c>
      <c r="G38" s="427">
        <f t="shared" si="10"/>
        <v>1</v>
      </c>
      <c r="H38" s="427">
        <f t="shared" si="10"/>
        <v>1</v>
      </c>
      <c r="I38" s="427">
        <f t="shared" si="10"/>
        <v>0</v>
      </c>
      <c r="J38" s="427">
        <f t="shared" si="10"/>
        <v>0</v>
      </c>
      <c r="K38" s="457">
        <f t="shared" si="10"/>
        <v>0</v>
      </c>
      <c r="L38" s="427">
        <f t="shared" si="10"/>
        <v>0</v>
      </c>
      <c r="M38" s="427">
        <f t="shared" si="10"/>
        <v>0</v>
      </c>
      <c r="N38" s="403">
        <f t="shared" si="8"/>
        <v>7</v>
      </c>
      <c r="O38" s="403">
        <f t="shared" si="9"/>
        <v>12</v>
      </c>
    </row>
    <row r="39" ht="15.75" spans="1:15">
      <c r="A39" s="385" t="s">
        <v>78</v>
      </c>
      <c r="B39" s="407" t="s">
        <v>79</v>
      </c>
      <c r="C39" s="418">
        <v>4</v>
      </c>
      <c r="D39" s="418">
        <v>9</v>
      </c>
      <c r="E39" s="418"/>
      <c r="F39" s="418"/>
      <c r="G39" s="418"/>
      <c r="H39" s="418"/>
      <c r="I39" s="418"/>
      <c r="J39" s="418"/>
      <c r="K39" s="458"/>
      <c r="L39" s="459"/>
      <c r="M39" s="459"/>
      <c r="N39" s="403">
        <f t="shared" si="8"/>
        <v>4</v>
      </c>
      <c r="O39" s="403">
        <f t="shared" si="9"/>
        <v>9</v>
      </c>
    </row>
    <row r="40" ht="15.75" spans="1:15">
      <c r="A40" s="385" t="s">
        <v>80</v>
      </c>
      <c r="B40" s="407" t="s">
        <v>81</v>
      </c>
      <c r="C40" s="418"/>
      <c r="D40" s="418"/>
      <c r="E40" s="418"/>
      <c r="F40" s="418"/>
      <c r="G40" s="418"/>
      <c r="H40" s="418"/>
      <c r="I40" s="418"/>
      <c r="J40" s="418"/>
      <c r="K40" s="458"/>
      <c r="L40" s="459"/>
      <c r="M40" s="459"/>
      <c r="N40" s="403">
        <f t="shared" si="8"/>
        <v>0</v>
      </c>
      <c r="O40" s="403">
        <f t="shared" si="9"/>
        <v>0</v>
      </c>
    </row>
    <row r="41" ht="15.75" spans="1:15">
      <c r="A41" s="385" t="s">
        <v>82</v>
      </c>
      <c r="B41" s="407" t="s">
        <v>83</v>
      </c>
      <c r="C41" s="418"/>
      <c r="D41" s="418"/>
      <c r="E41" s="418"/>
      <c r="F41" s="418"/>
      <c r="G41" s="418"/>
      <c r="H41" s="418"/>
      <c r="I41" s="418"/>
      <c r="J41" s="418"/>
      <c r="K41" s="458"/>
      <c r="L41" s="459"/>
      <c r="M41" s="459"/>
      <c r="N41" s="403">
        <f t="shared" si="8"/>
        <v>0</v>
      </c>
      <c r="O41" s="403">
        <f t="shared" si="9"/>
        <v>0</v>
      </c>
    </row>
    <row r="42" ht="15.75" spans="1:15">
      <c r="A42" s="385" t="s">
        <v>84</v>
      </c>
      <c r="B42" s="407" t="s">
        <v>85</v>
      </c>
      <c r="C42" s="418"/>
      <c r="D42" s="418"/>
      <c r="E42" s="418"/>
      <c r="F42" s="418"/>
      <c r="G42" s="418"/>
      <c r="H42" s="418"/>
      <c r="I42" s="418"/>
      <c r="J42" s="418"/>
      <c r="K42" s="458"/>
      <c r="L42" s="459"/>
      <c r="M42" s="459"/>
      <c r="N42" s="403">
        <f t="shared" si="8"/>
        <v>0</v>
      </c>
      <c r="O42" s="403">
        <f t="shared" si="9"/>
        <v>0</v>
      </c>
    </row>
    <row r="43" ht="15.75" spans="1:15">
      <c r="A43" s="385" t="s">
        <v>86</v>
      </c>
      <c r="B43" s="407" t="s">
        <v>87</v>
      </c>
      <c r="C43" s="418">
        <v>2</v>
      </c>
      <c r="D43" s="418">
        <v>2</v>
      </c>
      <c r="E43" s="418"/>
      <c r="F43" s="418"/>
      <c r="G43" s="418">
        <v>1</v>
      </c>
      <c r="H43" s="418">
        <v>1</v>
      </c>
      <c r="I43" s="418"/>
      <c r="J43" s="418"/>
      <c r="K43" s="458"/>
      <c r="L43" s="459"/>
      <c r="M43" s="459"/>
      <c r="N43" s="403">
        <f t="shared" si="8"/>
        <v>3</v>
      </c>
      <c r="O43" s="403">
        <f t="shared" si="9"/>
        <v>3</v>
      </c>
    </row>
    <row r="44" spans="1:15">
      <c r="A44" s="425" t="s">
        <v>88</v>
      </c>
      <c r="B44" s="426" t="s">
        <v>89</v>
      </c>
      <c r="C44" s="428">
        <f>C45+C46+C47+C48+C49+C50+C51</f>
        <v>1151</v>
      </c>
      <c r="D44" s="428">
        <f t="shared" ref="D44:O44" si="11">D45+D46+D47+D48+D49+D50+D51</f>
        <v>4032</v>
      </c>
      <c r="E44" s="428">
        <f t="shared" si="11"/>
        <v>4</v>
      </c>
      <c r="F44" s="428">
        <f t="shared" si="11"/>
        <v>30</v>
      </c>
      <c r="G44" s="428">
        <f t="shared" si="11"/>
        <v>2</v>
      </c>
      <c r="H44" s="428">
        <f t="shared" si="11"/>
        <v>2</v>
      </c>
      <c r="I44" s="428">
        <f t="shared" si="11"/>
        <v>0</v>
      </c>
      <c r="J44" s="428">
        <f t="shared" si="11"/>
        <v>0</v>
      </c>
      <c r="K44" s="460">
        <f t="shared" si="11"/>
        <v>0</v>
      </c>
      <c r="L44" s="428">
        <f t="shared" si="11"/>
        <v>0</v>
      </c>
      <c r="M44" s="428">
        <f t="shared" si="11"/>
        <v>0</v>
      </c>
      <c r="N44" s="461">
        <f t="shared" si="11"/>
        <v>1157</v>
      </c>
      <c r="O44" s="461">
        <f t="shared" si="11"/>
        <v>4064</v>
      </c>
    </row>
    <row r="45" ht="15.75" spans="1:15">
      <c r="A45" s="385" t="s">
        <v>90</v>
      </c>
      <c r="B45" s="407" t="s">
        <v>91</v>
      </c>
      <c r="C45" s="418">
        <v>1130</v>
      </c>
      <c r="D45" s="418">
        <v>1936</v>
      </c>
      <c r="E45" s="418">
        <v>4</v>
      </c>
      <c r="F45" s="418">
        <v>30</v>
      </c>
      <c r="G45" s="418">
        <v>2</v>
      </c>
      <c r="H45" s="418">
        <v>2</v>
      </c>
      <c r="I45" s="418"/>
      <c r="J45" s="418"/>
      <c r="K45" s="458"/>
      <c r="L45" s="459"/>
      <c r="M45" s="459"/>
      <c r="N45" s="403">
        <f t="shared" si="8"/>
        <v>1136</v>
      </c>
      <c r="O45" s="403">
        <f t="shared" si="9"/>
        <v>1968</v>
      </c>
    </row>
    <row r="46" ht="15.75" spans="1:15">
      <c r="A46" s="385" t="s">
        <v>92</v>
      </c>
      <c r="B46" s="407" t="s">
        <v>93</v>
      </c>
      <c r="C46" s="418">
        <v>18</v>
      </c>
      <c r="D46" s="418">
        <v>2079</v>
      </c>
      <c r="E46" s="418"/>
      <c r="F46" s="418"/>
      <c r="G46" s="418"/>
      <c r="H46" s="418"/>
      <c r="I46" s="418"/>
      <c r="J46" s="418"/>
      <c r="K46" s="458"/>
      <c r="L46" s="459"/>
      <c r="M46" s="459"/>
      <c r="N46" s="403">
        <f t="shared" si="8"/>
        <v>18</v>
      </c>
      <c r="O46" s="403">
        <f t="shared" si="9"/>
        <v>2079</v>
      </c>
    </row>
    <row r="47" ht="15.75" spans="1:15">
      <c r="A47" s="385" t="s">
        <v>94</v>
      </c>
      <c r="B47" s="407" t="s">
        <v>95</v>
      </c>
      <c r="C47" s="418"/>
      <c r="D47" s="418"/>
      <c r="E47" s="418"/>
      <c r="F47" s="418"/>
      <c r="G47" s="418"/>
      <c r="H47" s="418"/>
      <c r="I47" s="418"/>
      <c r="J47" s="418"/>
      <c r="K47" s="458"/>
      <c r="L47" s="459"/>
      <c r="M47" s="459"/>
      <c r="N47" s="403">
        <f t="shared" si="8"/>
        <v>0</v>
      </c>
      <c r="O47" s="403">
        <f t="shared" si="9"/>
        <v>0</v>
      </c>
    </row>
    <row r="48" ht="15.75" spans="1:15">
      <c r="A48" s="385" t="s">
        <v>96</v>
      </c>
      <c r="B48" s="407" t="s">
        <v>97</v>
      </c>
      <c r="C48" s="418">
        <v>2</v>
      </c>
      <c r="D48" s="418">
        <v>15</v>
      </c>
      <c r="E48" s="418"/>
      <c r="F48" s="418"/>
      <c r="G48" s="418"/>
      <c r="H48" s="418"/>
      <c r="I48" s="418"/>
      <c r="J48" s="418"/>
      <c r="K48" s="458"/>
      <c r="L48" s="459"/>
      <c r="M48" s="459"/>
      <c r="N48" s="403">
        <f t="shared" si="8"/>
        <v>2</v>
      </c>
      <c r="O48" s="403">
        <f t="shared" si="9"/>
        <v>15</v>
      </c>
    </row>
    <row r="49" ht="15.75" spans="1:15">
      <c r="A49" s="385" t="s">
        <v>98</v>
      </c>
      <c r="B49" s="407" t="s">
        <v>99</v>
      </c>
      <c r="C49" s="418"/>
      <c r="D49" s="418"/>
      <c r="E49" s="418"/>
      <c r="F49" s="418"/>
      <c r="G49" s="418"/>
      <c r="H49" s="418"/>
      <c r="I49" s="418"/>
      <c r="J49" s="418"/>
      <c r="K49" s="458"/>
      <c r="L49" s="459"/>
      <c r="M49" s="459"/>
      <c r="N49" s="403">
        <f t="shared" si="8"/>
        <v>0</v>
      </c>
      <c r="O49" s="403">
        <f t="shared" si="9"/>
        <v>0</v>
      </c>
    </row>
    <row r="50" ht="15.75" spans="1:15">
      <c r="A50" s="385" t="s">
        <v>100</v>
      </c>
      <c r="B50" s="407" t="s">
        <v>101</v>
      </c>
      <c r="C50" s="418"/>
      <c r="D50" s="418"/>
      <c r="E50" s="418"/>
      <c r="F50" s="418"/>
      <c r="G50" s="418"/>
      <c r="H50" s="418"/>
      <c r="I50" s="418"/>
      <c r="J50" s="418"/>
      <c r="K50" s="458"/>
      <c r="L50" s="459"/>
      <c r="M50" s="459"/>
      <c r="N50" s="403">
        <f t="shared" si="8"/>
        <v>0</v>
      </c>
      <c r="O50" s="403">
        <f t="shared" si="9"/>
        <v>0</v>
      </c>
    </row>
    <row r="51" ht="15.75" spans="1:15">
      <c r="A51" s="385" t="s">
        <v>102</v>
      </c>
      <c r="B51" s="407" t="s">
        <v>103</v>
      </c>
      <c r="C51" s="418">
        <v>1</v>
      </c>
      <c r="D51" s="418">
        <v>2</v>
      </c>
      <c r="E51" s="418"/>
      <c r="F51" s="418"/>
      <c r="G51" s="418"/>
      <c r="H51" s="418"/>
      <c r="I51" s="418"/>
      <c r="J51" s="418"/>
      <c r="K51" s="458"/>
      <c r="L51" s="459"/>
      <c r="M51" s="459"/>
      <c r="N51" s="403">
        <f t="shared" si="8"/>
        <v>1</v>
      </c>
      <c r="O51" s="403">
        <f t="shared" si="9"/>
        <v>2</v>
      </c>
    </row>
    <row r="52" ht="28.5" spans="1:15">
      <c r="A52" s="429" t="s">
        <v>104</v>
      </c>
      <c r="B52" s="430" t="s">
        <v>105</v>
      </c>
      <c r="C52" s="431">
        <f>C54+C55+C58+C59</f>
        <v>347</v>
      </c>
      <c r="D52" s="431">
        <f t="shared" ref="D52:N52" si="12">D54+D55+D58+D59</f>
        <v>553</v>
      </c>
      <c r="E52" s="431">
        <f t="shared" si="12"/>
        <v>0</v>
      </c>
      <c r="F52" s="431">
        <f t="shared" si="12"/>
        <v>0</v>
      </c>
      <c r="G52" s="431">
        <f t="shared" si="12"/>
        <v>0</v>
      </c>
      <c r="H52" s="431">
        <f t="shared" si="12"/>
        <v>0</v>
      </c>
      <c r="I52" s="431">
        <f t="shared" si="12"/>
        <v>0</v>
      </c>
      <c r="J52" s="431">
        <f t="shared" si="12"/>
        <v>0</v>
      </c>
      <c r="K52" s="462">
        <f t="shared" si="12"/>
        <v>0</v>
      </c>
      <c r="L52" s="431">
        <f t="shared" si="12"/>
        <v>0</v>
      </c>
      <c r="M52" s="431">
        <f t="shared" si="12"/>
        <v>0</v>
      </c>
      <c r="N52" s="431">
        <f t="shared" si="12"/>
        <v>347</v>
      </c>
      <c r="O52" s="463">
        <f t="shared" si="9"/>
        <v>553</v>
      </c>
    </row>
    <row r="53" ht="15.75" spans="1:15">
      <c r="A53" s="432"/>
      <c r="B53" s="420" t="s">
        <v>30</v>
      </c>
      <c r="C53" s="433"/>
      <c r="D53" s="433"/>
      <c r="E53" s="433"/>
      <c r="F53" s="433"/>
      <c r="G53" s="433"/>
      <c r="H53" s="433"/>
      <c r="I53" s="433"/>
      <c r="J53" s="433"/>
      <c r="K53" s="464"/>
      <c r="L53" s="465"/>
      <c r="M53" s="465"/>
      <c r="N53" s="431">
        <f t="shared" ref="N53:N59" si="13">C53+E53+G53+I53+K53+L53</f>
        <v>0</v>
      </c>
      <c r="O53" s="431">
        <f t="shared" ref="O53:O59" si="14">D53+F53+H53+J53+M53</f>
        <v>0</v>
      </c>
    </row>
    <row r="54" ht="15.75" spans="1:15">
      <c r="A54" s="434" t="s">
        <v>106</v>
      </c>
      <c r="B54" s="420" t="s">
        <v>107</v>
      </c>
      <c r="C54" s="433"/>
      <c r="D54" s="433"/>
      <c r="E54" s="433"/>
      <c r="F54" s="433"/>
      <c r="G54" s="433"/>
      <c r="H54" s="433"/>
      <c r="I54" s="433"/>
      <c r="J54" s="433"/>
      <c r="K54" s="464"/>
      <c r="L54" s="465"/>
      <c r="M54" s="465"/>
      <c r="N54" s="431">
        <f t="shared" si="13"/>
        <v>0</v>
      </c>
      <c r="O54" s="431">
        <f t="shared" si="14"/>
        <v>0</v>
      </c>
    </row>
    <row r="55" ht="15.75" spans="1:15">
      <c r="A55" s="434" t="s">
        <v>108</v>
      </c>
      <c r="B55" s="435" t="s">
        <v>109</v>
      </c>
      <c r="C55" s="431">
        <f t="shared" ref="C55:J55" si="15">C56+C57</f>
        <v>43</v>
      </c>
      <c r="D55" s="431">
        <f t="shared" si="15"/>
        <v>53</v>
      </c>
      <c r="E55" s="431">
        <f t="shared" si="15"/>
        <v>0</v>
      </c>
      <c r="F55" s="431">
        <f t="shared" si="15"/>
        <v>0</v>
      </c>
      <c r="G55" s="431">
        <f t="shared" si="15"/>
        <v>0</v>
      </c>
      <c r="H55" s="431">
        <f t="shared" si="15"/>
        <v>0</v>
      </c>
      <c r="I55" s="431">
        <f t="shared" si="15"/>
        <v>0</v>
      </c>
      <c r="J55" s="431">
        <f t="shared" si="15"/>
        <v>0</v>
      </c>
      <c r="K55" s="462"/>
      <c r="L55" s="431"/>
      <c r="M55" s="431"/>
      <c r="N55" s="431">
        <f>N56+N57</f>
        <v>43</v>
      </c>
      <c r="O55" s="431">
        <f>O56+O57</f>
        <v>53</v>
      </c>
    </row>
    <row r="56" ht="15.75" spans="1:15">
      <c r="A56" s="434" t="s">
        <v>110</v>
      </c>
      <c r="B56" s="419" t="s">
        <v>111</v>
      </c>
      <c r="C56" s="436">
        <v>20</v>
      </c>
      <c r="D56" s="436">
        <v>30</v>
      </c>
      <c r="E56" s="433">
        <v>0</v>
      </c>
      <c r="F56" s="433">
        <v>0</v>
      </c>
      <c r="G56" s="433"/>
      <c r="H56" s="433"/>
      <c r="I56" s="433"/>
      <c r="J56" s="433"/>
      <c r="K56" s="466"/>
      <c r="L56" s="465"/>
      <c r="M56" s="465"/>
      <c r="N56" s="431">
        <f t="shared" si="13"/>
        <v>20</v>
      </c>
      <c r="O56" s="431">
        <f t="shared" si="14"/>
        <v>30</v>
      </c>
    </row>
    <row r="57" ht="15.75" spans="1:15">
      <c r="A57" s="434" t="s">
        <v>112</v>
      </c>
      <c r="B57" s="419" t="s">
        <v>113</v>
      </c>
      <c r="C57" s="436">
        <v>23</v>
      </c>
      <c r="D57" s="436">
        <v>23</v>
      </c>
      <c r="E57" s="433"/>
      <c r="F57" s="437"/>
      <c r="G57" s="433"/>
      <c r="H57" s="433"/>
      <c r="I57" s="467"/>
      <c r="J57" s="433"/>
      <c r="K57" s="466"/>
      <c r="L57" s="465"/>
      <c r="M57" s="465"/>
      <c r="N57" s="431">
        <f t="shared" si="13"/>
        <v>23</v>
      </c>
      <c r="O57" s="431">
        <f t="shared" si="14"/>
        <v>23</v>
      </c>
    </row>
    <row r="58" ht="15.75" spans="1:15">
      <c r="A58" s="434" t="s">
        <v>114</v>
      </c>
      <c r="B58" s="420" t="s">
        <v>115</v>
      </c>
      <c r="C58" s="436">
        <v>304</v>
      </c>
      <c r="D58" s="436">
        <v>500</v>
      </c>
      <c r="E58" s="433"/>
      <c r="F58" s="437"/>
      <c r="G58" s="438"/>
      <c r="H58" s="438"/>
      <c r="I58" s="467"/>
      <c r="J58" s="433"/>
      <c r="K58" s="466"/>
      <c r="L58" s="465"/>
      <c r="M58" s="465"/>
      <c r="N58" s="431">
        <f t="shared" si="13"/>
        <v>304</v>
      </c>
      <c r="O58" s="431">
        <f t="shared" si="14"/>
        <v>500</v>
      </c>
    </row>
    <row r="59" ht="15.75" spans="1:15">
      <c r="A59" s="434" t="s">
        <v>116</v>
      </c>
      <c r="B59" s="432" t="s">
        <v>117</v>
      </c>
      <c r="C59" s="439"/>
      <c r="D59" s="439"/>
      <c r="E59" s="439"/>
      <c r="F59" s="440"/>
      <c r="G59" s="439"/>
      <c r="H59" s="439"/>
      <c r="I59" s="468"/>
      <c r="J59" s="439"/>
      <c r="K59" s="469"/>
      <c r="L59" s="470"/>
      <c r="M59" s="470"/>
      <c r="N59" s="431">
        <f t="shared" si="13"/>
        <v>0</v>
      </c>
      <c r="O59" s="431">
        <f t="shared" si="14"/>
        <v>0</v>
      </c>
    </row>
    <row r="61" ht="18.75" customHeight="1"/>
    <row r="64" ht="47.25" customHeight="1" spans="2:2">
      <c r="B64" s="25" t="s">
        <v>118</v>
      </c>
    </row>
    <row r="65" customHeight="1"/>
    <row r="66" customHeight="1"/>
    <row r="67" customHeight="1"/>
    <row r="68" customHeight="1"/>
    <row r="69" customHeight="1"/>
    <row r="119" ht="18.75" customHeight="1"/>
    <row r="122" ht="42.75" customHeight="1"/>
    <row r="123" customHeight="1"/>
    <row r="124" customHeight="1"/>
    <row r="125" customHeight="1"/>
    <row r="126" customHeight="1"/>
    <row r="127" customHeight="1"/>
    <row r="177" ht="18.75" customHeight="1"/>
    <row r="180" ht="35.25" customHeight="1"/>
    <row r="181" customHeight="1"/>
    <row r="182" customHeight="1"/>
    <row r="183" customHeight="1"/>
    <row r="184" customHeight="1"/>
    <row r="185" customHeight="1"/>
    <row r="235" ht="18.75" customHeight="1"/>
    <row r="238" ht="39.75" customHeight="1"/>
    <row r="239" ht="15.75" customHeight="1"/>
    <row r="240" ht="15.75" customHeight="1"/>
    <row r="241" customHeight="1"/>
    <row r="242" customHeight="1"/>
    <row r="293" ht="18.75" customHeight="1"/>
    <row r="296" ht="42.75" customHeight="1"/>
    <row r="297" customHeight="1"/>
    <row r="298" customHeight="1"/>
    <row r="351" ht="18.75" customHeight="1"/>
    <row r="354" ht="42.75" customHeight="1"/>
    <row r="355" customHeight="1"/>
    <row r="356" customHeight="1"/>
    <row r="409" ht="18.75" customHeight="1"/>
    <row r="412" ht="34.5" customHeight="1"/>
    <row r="413" customHeight="1"/>
    <row r="414" customHeight="1"/>
    <row r="467" ht="18.75" customHeight="1"/>
    <row r="470" ht="42" customHeight="1"/>
    <row r="471" customHeight="1"/>
    <row r="472" customHeight="1"/>
    <row r="586" ht="47.25" customHeight="1"/>
    <row r="644" ht="48" customHeight="1"/>
    <row r="702" ht="47.25" customHeight="1"/>
  </sheetData>
  <mergeCells count="24">
    <mergeCell ref="A3:O3"/>
    <mergeCell ref="N5:O5"/>
    <mergeCell ref="I6:K6"/>
    <mergeCell ref="I7:J7"/>
    <mergeCell ref="A6:A10"/>
    <mergeCell ref="B6:B10"/>
    <mergeCell ref="C8:C10"/>
    <mergeCell ref="D8:D10"/>
    <mergeCell ref="E8:E10"/>
    <mergeCell ref="F8:F10"/>
    <mergeCell ref="G8:G10"/>
    <mergeCell ref="H8:H10"/>
    <mergeCell ref="I8:I10"/>
    <mergeCell ref="J8:J10"/>
    <mergeCell ref="K7:K10"/>
    <mergeCell ref="L8:L10"/>
    <mergeCell ref="M8:M10"/>
    <mergeCell ref="N8:N10"/>
    <mergeCell ref="O8:O10"/>
    <mergeCell ref="C6:D7"/>
    <mergeCell ref="E6:F7"/>
    <mergeCell ref="G6:H7"/>
    <mergeCell ref="L6:M7"/>
    <mergeCell ref="N6:O7"/>
  </mergeCells>
  <pageMargins left="1.37795275590551" right="0" top="0" bottom="0" header="0" footer="0"/>
  <pageSetup paperSize="9" scale="56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Q22"/>
  <sheetViews>
    <sheetView zoomScale="70" zoomScaleNormal="70" workbookViewId="0">
      <selection activeCell="I22" sqref="I22"/>
    </sheetView>
  </sheetViews>
  <sheetFormatPr defaultColWidth="9" defaultRowHeight="15"/>
  <cols>
    <col min="1" max="1" width="4.71428571428571" customWidth="1"/>
    <col min="2" max="2" width="16.7142857142857" customWidth="1"/>
    <col min="3" max="3" width="11.5714285714286" customWidth="1"/>
    <col min="4" max="4" width="11.8571428571429" customWidth="1"/>
    <col min="5" max="5" width="29.7142857142857" customWidth="1"/>
    <col min="6" max="6" width="12.4285714285714" customWidth="1"/>
    <col min="7" max="7" width="30" customWidth="1"/>
    <col min="8" max="8" width="11.8571428571429" customWidth="1"/>
    <col min="9" max="9" width="22.1428571428571" customWidth="1"/>
    <col min="10" max="10" width="12.7142857142857" customWidth="1"/>
    <col min="11" max="11" width="16" customWidth="1"/>
    <col min="12" max="12" width="13.1428571428571" customWidth="1"/>
    <col min="13" max="13" width="44" customWidth="1"/>
    <col min="14" max="14" width="11.5714285714286" customWidth="1"/>
    <col min="15" max="15" width="12" customWidth="1"/>
    <col min="16" max="16" width="10" customWidth="1"/>
    <col min="17" max="17" width="11.4285714285714" customWidth="1"/>
  </cols>
  <sheetData>
    <row r="3" ht="18.75" spans="1:17">
      <c r="A3" s="59" t="s">
        <v>431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</row>
    <row r="4" ht="15.75" spans="1:17">
      <c r="A4" s="127" t="s">
        <v>432</v>
      </c>
      <c r="B4" s="127"/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</row>
    <row r="5" spans="17:17">
      <c r="Q5" s="139" t="s">
        <v>433</v>
      </c>
    </row>
    <row r="6" ht="15.75" spans="1:17">
      <c r="A6" s="104" t="s">
        <v>121</v>
      </c>
      <c r="B6" s="104" t="s">
        <v>434</v>
      </c>
      <c r="C6" s="104" t="s">
        <v>435</v>
      </c>
      <c r="D6" s="104"/>
      <c r="E6" s="104" t="s">
        <v>436</v>
      </c>
      <c r="F6" s="104"/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</row>
    <row r="7" ht="15.75" spans="1:17">
      <c r="A7" s="104"/>
      <c r="B7" s="104"/>
      <c r="C7" s="104" t="s">
        <v>437</v>
      </c>
      <c r="D7" s="104" t="s">
        <v>438</v>
      </c>
      <c r="E7" s="105" t="s">
        <v>439</v>
      </c>
      <c r="F7" s="105"/>
      <c r="G7" s="105" t="s">
        <v>440</v>
      </c>
      <c r="H7" s="105"/>
      <c r="I7" s="104" t="s">
        <v>441</v>
      </c>
      <c r="J7" s="104"/>
      <c r="K7" s="105" t="s">
        <v>442</v>
      </c>
      <c r="L7" s="105"/>
      <c r="M7" s="105" t="s">
        <v>443</v>
      </c>
      <c r="N7" s="105"/>
      <c r="O7" s="105"/>
      <c r="P7" s="105"/>
      <c r="Q7" s="105"/>
    </row>
    <row r="8" ht="31.5" spans="1:17">
      <c r="A8" s="104"/>
      <c r="B8" s="104"/>
      <c r="C8" s="104"/>
      <c r="D8" s="104"/>
      <c r="E8" s="104" t="s">
        <v>444</v>
      </c>
      <c r="F8" s="104" t="s">
        <v>445</v>
      </c>
      <c r="G8" s="104" t="s">
        <v>444</v>
      </c>
      <c r="H8" s="104" t="s">
        <v>445</v>
      </c>
      <c r="I8" s="104" t="s">
        <v>444</v>
      </c>
      <c r="J8" s="104" t="s">
        <v>445</v>
      </c>
      <c r="K8" s="104" t="s">
        <v>444</v>
      </c>
      <c r="L8" s="104" t="s">
        <v>445</v>
      </c>
      <c r="M8" s="104" t="s">
        <v>444</v>
      </c>
      <c r="N8" s="104" t="s">
        <v>445</v>
      </c>
      <c r="O8" s="104" t="s">
        <v>446</v>
      </c>
      <c r="P8" s="104" t="s">
        <v>447</v>
      </c>
      <c r="Q8" s="104" t="s">
        <v>448</v>
      </c>
    </row>
    <row r="9" ht="15.75" spans="1:17">
      <c r="A9" s="122" t="s">
        <v>142</v>
      </c>
      <c r="B9" s="122" t="s">
        <v>15</v>
      </c>
      <c r="C9" s="122" t="s">
        <v>16</v>
      </c>
      <c r="D9" s="122" t="s">
        <v>17</v>
      </c>
      <c r="E9" s="122" t="s">
        <v>18</v>
      </c>
      <c r="F9" s="122" t="s">
        <v>19</v>
      </c>
      <c r="G9" s="122" t="s">
        <v>20</v>
      </c>
      <c r="H9" s="122" t="s">
        <v>21</v>
      </c>
      <c r="I9" s="122" t="s">
        <v>22</v>
      </c>
      <c r="J9" s="122" t="s">
        <v>23</v>
      </c>
      <c r="K9" s="122" t="s">
        <v>24</v>
      </c>
      <c r="L9" s="122" t="s">
        <v>25</v>
      </c>
      <c r="M9" s="122" t="s">
        <v>26</v>
      </c>
      <c r="N9" s="122" t="s">
        <v>27</v>
      </c>
      <c r="O9" s="122" t="s">
        <v>28</v>
      </c>
      <c r="P9" s="122" t="s">
        <v>143</v>
      </c>
      <c r="Q9" s="122" t="s">
        <v>144</v>
      </c>
    </row>
    <row r="10" ht="31.5" spans="1:17">
      <c r="A10" s="128">
        <v>4</v>
      </c>
      <c r="B10" s="129" t="s">
        <v>449</v>
      </c>
      <c r="C10" s="130">
        <v>1457</v>
      </c>
      <c r="D10" s="130">
        <v>6029</v>
      </c>
      <c r="E10" s="131" t="s">
        <v>450</v>
      </c>
      <c r="F10" s="19">
        <v>932</v>
      </c>
      <c r="G10" s="132" t="s">
        <v>451</v>
      </c>
      <c r="H10" s="19">
        <v>1620</v>
      </c>
      <c r="I10" s="131" t="s">
        <v>452</v>
      </c>
      <c r="J10" s="19">
        <v>286</v>
      </c>
      <c r="K10" s="135"/>
      <c r="L10" s="19">
        <v>0</v>
      </c>
      <c r="M10" s="131" t="s">
        <v>453</v>
      </c>
      <c r="N10" s="19">
        <v>187</v>
      </c>
      <c r="O10" s="19">
        <v>0</v>
      </c>
      <c r="P10" s="19">
        <v>40</v>
      </c>
      <c r="Q10" s="19">
        <v>153</v>
      </c>
    </row>
    <row r="11" ht="15.75" spans="1:17">
      <c r="A11" s="128"/>
      <c r="B11" s="133"/>
      <c r="C11" s="134"/>
      <c r="D11" s="134"/>
      <c r="E11" s="135"/>
      <c r="F11" s="19"/>
      <c r="G11" s="135"/>
      <c r="H11" s="19"/>
      <c r="I11" s="135"/>
      <c r="J11" s="19"/>
      <c r="K11" s="19"/>
      <c r="L11" s="19"/>
      <c r="M11" s="131" t="s">
        <v>454</v>
      </c>
      <c r="N11" s="19">
        <v>5600</v>
      </c>
      <c r="O11" s="19">
        <v>0</v>
      </c>
      <c r="P11" s="19"/>
      <c r="Q11" s="19"/>
    </row>
    <row r="12" ht="15.75" spans="1:17">
      <c r="A12" s="128"/>
      <c r="B12" s="133"/>
      <c r="C12" s="134"/>
      <c r="D12" s="134"/>
      <c r="E12" s="19"/>
      <c r="F12" s="19"/>
      <c r="G12" s="19"/>
      <c r="H12" s="19"/>
      <c r="I12" s="19"/>
      <c r="J12" s="19"/>
      <c r="K12" s="19"/>
      <c r="L12" s="19"/>
      <c r="M12" s="131" t="s">
        <v>455</v>
      </c>
      <c r="N12" s="19">
        <v>125</v>
      </c>
      <c r="O12" s="19">
        <v>0</v>
      </c>
      <c r="P12" s="19"/>
      <c r="Q12" s="19"/>
    </row>
    <row r="13" ht="15.75" spans="1:17">
      <c r="A13" s="128"/>
      <c r="B13" s="136"/>
      <c r="C13" s="98"/>
      <c r="D13" s="98"/>
      <c r="E13" s="19"/>
      <c r="F13" s="19"/>
      <c r="G13" s="19"/>
      <c r="H13" s="19"/>
      <c r="I13" s="19"/>
      <c r="J13" s="19"/>
      <c r="K13" s="19"/>
      <c r="L13" s="19"/>
      <c r="M13" s="131" t="s">
        <v>456</v>
      </c>
      <c r="N13" s="19">
        <v>51</v>
      </c>
      <c r="O13" s="19">
        <v>0</v>
      </c>
      <c r="P13" s="19"/>
      <c r="Q13" s="19"/>
    </row>
    <row r="14" spans="1:17">
      <c r="A14" s="69"/>
      <c r="B14" s="125" t="s">
        <v>457</v>
      </c>
      <c r="C14" s="125">
        <f>SUM(C10:C13)</f>
        <v>1457</v>
      </c>
      <c r="D14" s="125">
        <f>SUM(D10:D13)</f>
        <v>6029</v>
      </c>
      <c r="E14" s="137" t="s">
        <v>185</v>
      </c>
      <c r="F14" s="125">
        <f>SUM(F10:F13)</f>
        <v>932</v>
      </c>
      <c r="G14" s="137" t="s">
        <v>185</v>
      </c>
      <c r="H14" s="125">
        <f>SUM(H10:H13)</f>
        <v>1620</v>
      </c>
      <c r="I14" s="137" t="s">
        <v>185</v>
      </c>
      <c r="J14" s="125">
        <f>SUM(J10:J13)</f>
        <v>286</v>
      </c>
      <c r="K14" s="137" t="s">
        <v>185</v>
      </c>
      <c r="L14" s="125">
        <f>SUM(L10:L13)</f>
        <v>0</v>
      </c>
      <c r="M14" s="137" t="s">
        <v>185</v>
      </c>
      <c r="N14" s="125">
        <f>SUM(N10:N13)</f>
        <v>5963</v>
      </c>
      <c r="O14" s="125">
        <f>SUM(O10:O13)</f>
        <v>0</v>
      </c>
      <c r="P14" s="125">
        <f>SUM(P10:P13)</f>
        <v>40</v>
      </c>
      <c r="Q14" s="125">
        <f>SUM(Q10:Q13)</f>
        <v>153</v>
      </c>
    </row>
    <row r="19" ht="20.25" spans="2:15"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</row>
    <row r="20" ht="18.75" spans="4:7">
      <c r="D20" s="25" t="s">
        <v>118</v>
      </c>
      <c r="E20" s="26"/>
      <c r="F20" s="26"/>
      <c r="G20" s="26"/>
    </row>
    <row r="22" ht="30" customHeight="1"/>
  </sheetData>
  <mergeCells count="18">
    <mergeCell ref="A3:Q3"/>
    <mergeCell ref="A4:Q4"/>
    <mergeCell ref="C6:D6"/>
    <mergeCell ref="E6:Q6"/>
    <mergeCell ref="E7:F7"/>
    <mergeCell ref="G7:H7"/>
    <mergeCell ref="I7:J7"/>
    <mergeCell ref="K7:L7"/>
    <mergeCell ref="M7:Q7"/>
    <mergeCell ref="B19:O19"/>
    <mergeCell ref="A6:A8"/>
    <mergeCell ref="A10:A13"/>
    <mergeCell ref="B6:B8"/>
    <mergeCell ref="B10:B13"/>
    <mergeCell ref="C7:C8"/>
    <mergeCell ref="C10:C13"/>
    <mergeCell ref="D7:D8"/>
    <mergeCell ref="D10:D13"/>
  </mergeCells>
  <hyperlinks>
    <hyperlink ref="E10" r:id="rId1" display="https://www.facebook.com/profile.php?id=100074738524848"/>
    <hyperlink ref="M12" r:id="rId2" display="https://t.me/Axborotkutubxonaquiztest "/>
    <hyperlink ref="I10" r:id="rId3" display="https://www.instagram.com/dustlikakm.zn.uz/"/>
    <hyperlink ref="M10" r:id="rId4" display="https://t.me/Axborotkutubxonamarkazikanali "/>
    <hyperlink ref="M11" r:id="rId5" display="https://t.me/onlinesearchbook "/>
    <hyperlink ref="M13" r:id="rId6" display="https://t.me/dostlikakmkitobxonlarklubi "/>
    <hyperlink ref="G10" r:id="rId7" display="https://youtube.com/channel/UCkGk0GhqpjUJ4hvIpzauQGg "/>
  </hyperlinks>
  <pageMargins left="0.393700787401575" right="0" top="0.393700787401575" bottom="0" header="0.31496062992126" footer="0.31496062992126"/>
  <pageSetup paperSize="9" scale="4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4"/>
  <sheetViews>
    <sheetView topLeftCell="A7" workbookViewId="0">
      <selection activeCell="B7" sqref="B7:F7"/>
    </sheetView>
  </sheetViews>
  <sheetFormatPr defaultColWidth="9" defaultRowHeight="15" outlineLevelCol="5"/>
  <cols>
    <col min="2" max="2" width="42.1428571428571" customWidth="1"/>
    <col min="3" max="3" width="16.7142857142857" customWidth="1"/>
    <col min="4" max="4" width="22.8571428571429" customWidth="1"/>
    <col min="5" max="5" width="15.4285714285714" customWidth="1"/>
    <col min="6" max="6" width="20.7142857142857" customWidth="1"/>
  </cols>
  <sheetData>
    <row r="1" spans="4:6">
      <c r="D1" s="116"/>
      <c r="E1" s="116"/>
      <c r="F1" s="116"/>
    </row>
    <row r="3" spans="6:6">
      <c r="F3" s="117"/>
    </row>
    <row r="5" ht="41.25" customHeight="1"/>
    <row r="7" ht="18.75" spans="1:6">
      <c r="A7" s="118"/>
      <c r="B7" s="59" t="s">
        <v>458</v>
      </c>
      <c r="C7" s="59"/>
      <c r="D7" s="59"/>
      <c r="E7" s="59"/>
      <c r="F7" s="59"/>
    </row>
    <row r="8" spans="1:6">
      <c r="A8" s="118"/>
      <c r="B8" s="118"/>
      <c r="C8" s="119" t="s">
        <v>275</v>
      </c>
      <c r="D8" s="118"/>
      <c r="E8" s="118"/>
      <c r="F8" s="118"/>
    </row>
    <row r="9" ht="15.75" spans="1:6">
      <c r="A9" s="120"/>
      <c r="B9" s="120"/>
      <c r="C9" s="120"/>
      <c r="D9" s="120"/>
      <c r="E9" s="120"/>
      <c r="F9" s="113" t="s">
        <v>459</v>
      </c>
    </row>
    <row r="10" ht="15.75" spans="1:6">
      <c r="A10" s="105" t="s">
        <v>121</v>
      </c>
      <c r="B10" s="105" t="s">
        <v>460</v>
      </c>
      <c r="C10" s="121" t="s">
        <v>461</v>
      </c>
      <c r="D10" s="121"/>
      <c r="E10" s="121"/>
      <c r="F10" s="121"/>
    </row>
    <row r="11" ht="63" spans="1:6">
      <c r="A11" s="105"/>
      <c r="B11" s="105"/>
      <c r="C11" s="104" t="s">
        <v>462</v>
      </c>
      <c r="D11" s="104" t="s">
        <v>463</v>
      </c>
      <c r="E11" s="104" t="s">
        <v>464</v>
      </c>
      <c r="F11" s="104" t="s">
        <v>465</v>
      </c>
    </row>
    <row r="12" ht="15.75" spans="1:6">
      <c r="A12" s="122" t="s">
        <v>142</v>
      </c>
      <c r="B12" s="122" t="s">
        <v>15</v>
      </c>
      <c r="C12" s="123" t="s">
        <v>16</v>
      </c>
      <c r="D12" s="123" t="s">
        <v>17</v>
      </c>
      <c r="E12" s="123" t="s">
        <v>18</v>
      </c>
      <c r="F12" s="123" t="s">
        <v>19</v>
      </c>
    </row>
    <row r="13" ht="15.75" spans="1:6">
      <c r="A13" s="19">
        <v>1</v>
      </c>
      <c r="B13" s="19" t="s">
        <v>4</v>
      </c>
      <c r="C13" s="22">
        <v>23936</v>
      </c>
      <c r="D13" s="22">
        <v>19441</v>
      </c>
      <c r="E13" s="22">
        <v>0</v>
      </c>
      <c r="F13" s="22">
        <v>0</v>
      </c>
    </row>
    <row r="14" ht="15.75" spans="1:6">
      <c r="A14" s="19">
        <v>2</v>
      </c>
      <c r="B14" s="19" t="s">
        <v>5</v>
      </c>
      <c r="C14" s="22">
        <v>33</v>
      </c>
      <c r="D14" s="22">
        <v>0</v>
      </c>
      <c r="E14" s="22">
        <v>0</v>
      </c>
      <c r="F14" s="22">
        <v>0</v>
      </c>
    </row>
    <row r="15" ht="15.75" spans="1:6">
      <c r="A15" s="19">
        <v>3</v>
      </c>
      <c r="B15" s="19" t="s">
        <v>6</v>
      </c>
      <c r="C15" s="22">
        <v>125</v>
      </c>
      <c r="D15" s="22">
        <v>0</v>
      </c>
      <c r="E15" s="22">
        <v>0</v>
      </c>
      <c r="F15" s="22">
        <v>0</v>
      </c>
    </row>
    <row r="16" ht="15.75" spans="1:6">
      <c r="A16" s="19">
        <v>4</v>
      </c>
      <c r="B16" s="19" t="s">
        <v>466</v>
      </c>
      <c r="C16" s="22">
        <v>0</v>
      </c>
      <c r="D16" s="22">
        <v>0</v>
      </c>
      <c r="E16" s="22">
        <v>0</v>
      </c>
      <c r="F16" s="22">
        <v>0</v>
      </c>
    </row>
    <row r="17" ht="15.75" spans="1:6">
      <c r="A17" s="19">
        <v>5</v>
      </c>
      <c r="B17" s="19" t="s">
        <v>8</v>
      </c>
      <c r="C17" s="124">
        <v>0</v>
      </c>
      <c r="D17" s="124">
        <v>0</v>
      </c>
      <c r="E17" s="22">
        <v>0</v>
      </c>
      <c r="F17" s="22">
        <v>0</v>
      </c>
    </row>
    <row r="18" ht="15.75" spans="1:6">
      <c r="A18" s="125" t="s">
        <v>467</v>
      </c>
      <c r="B18" s="125"/>
      <c r="C18" s="126">
        <f>C13+C14+C15+C16+C17</f>
        <v>24094</v>
      </c>
      <c r="D18" s="126">
        <f>D13+D14+D15+D16+D17</f>
        <v>19441</v>
      </c>
      <c r="E18" s="126">
        <f>E13+E14+E15+E16+E17</f>
        <v>0</v>
      </c>
      <c r="F18" s="126">
        <f>F13+F14+F15+F16+F17</f>
        <v>0</v>
      </c>
    </row>
    <row r="21" ht="35.25" customHeight="1" spans="1:4">
      <c r="A21" s="25" t="s">
        <v>118</v>
      </c>
      <c r="B21" s="26"/>
      <c r="D21" s="26"/>
    </row>
    <row r="34" ht="34.5" customHeight="1"/>
    <row r="35" ht="18.75" customHeight="1"/>
    <row r="48" ht="33" customHeight="1"/>
    <row r="49" ht="18.75" customHeight="1"/>
    <row r="62" ht="33.75" customHeight="1"/>
    <row r="63" ht="18.75" customHeight="1"/>
    <row r="76" ht="36" customHeight="1"/>
    <row r="77" ht="18.75" customHeight="1"/>
    <row r="90" ht="39" customHeight="1"/>
    <row r="91" ht="18.75" customHeight="1"/>
    <row r="104" ht="39" customHeight="1"/>
    <row r="105" ht="18.75" customHeight="1"/>
    <row r="118" ht="36" customHeight="1"/>
    <row r="119" ht="18.75" customHeight="1"/>
    <row r="132" ht="36.75" customHeight="1"/>
    <row r="146" ht="36.75" customHeight="1"/>
    <row r="160" ht="40.5" customHeight="1"/>
    <row r="174" ht="34.5" customHeight="1"/>
  </sheetData>
  <mergeCells count="6">
    <mergeCell ref="D1:F1"/>
    <mergeCell ref="B7:F7"/>
    <mergeCell ref="C10:F10"/>
    <mergeCell ref="A18:B18"/>
    <mergeCell ref="A10:A11"/>
    <mergeCell ref="B10:B11"/>
  </mergeCells>
  <pageMargins left="0.393700787401575" right="0.393700787401575" top="0.393700787401575" bottom="0" header="0.31496062992126" footer="0.3149606299212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4"/>
  <sheetViews>
    <sheetView zoomScale="75" zoomScaleNormal="75" zoomScaleSheetLayoutView="80" workbookViewId="0">
      <selection activeCell="L2" sqref="L2"/>
    </sheetView>
  </sheetViews>
  <sheetFormatPr defaultColWidth="9" defaultRowHeight="15"/>
  <cols>
    <col min="1" max="1" width="5.85714285714286" customWidth="1"/>
    <col min="2" max="2" width="42.1428571428571" customWidth="1"/>
    <col min="3" max="3" width="16.1428571428571" customWidth="1"/>
    <col min="4" max="4" width="16.2857142857143" customWidth="1"/>
    <col min="5" max="5" width="11.8571428571429" customWidth="1"/>
    <col min="6" max="6" width="15.8571428571429" customWidth="1"/>
    <col min="7" max="7" width="18" customWidth="1"/>
    <col min="8" max="8" width="14.2857142857143" customWidth="1"/>
    <col min="9" max="9" width="13.8571428571429" customWidth="1"/>
    <col min="10" max="10" width="17.4285714285714" customWidth="1"/>
    <col min="11" max="11" width="14.4285714285714" customWidth="1"/>
    <col min="12" max="12" width="29.2857142857143" customWidth="1"/>
  </cols>
  <sheetData>
    <row r="2" ht="35.25" customHeight="1" spans="4:11">
      <c r="D2" s="102" t="s">
        <v>468</v>
      </c>
      <c r="E2" s="102"/>
      <c r="F2" s="102"/>
      <c r="G2" s="102"/>
      <c r="H2" s="102"/>
      <c r="I2" s="102"/>
      <c r="J2" s="102"/>
      <c r="K2" s="102"/>
    </row>
    <row r="4" ht="15.75" spans="6:12">
      <c r="F4" s="28" t="s">
        <v>275</v>
      </c>
      <c r="L4" s="113" t="s">
        <v>469</v>
      </c>
    </row>
    <row r="5" ht="15.75" spans="1:12">
      <c r="A5" s="103" t="s">
        <v>121</v>
      </c>
      <c r="B5" s="104" t="s">
        <v>470</v>
      </c>
      <c r="C5" s="104" t="s">
        <v>471</v>
      </c>
      <c r="D5" s="104"/>
      <c r="E5" s="104" t="s">
        <v>472</v>
      </c>
      <c r="F5" s="104" t="s">
        <v>473</v>
      </c>
      <c r="G5" s="104"/>
      <c r="H5" s="104"/>
      <c r="I5" s="104" t="s">
        <v>474</v>
      </c>
      <c r="J5" s="104" t="s">
        <v>30</v>
      </c>
      <c r="K5" s="104"/>
      <c r="L5" s="114" t="s">
        <v>475</v>
      </c>
    </row>
    <row r="6" spans="1:12">
      <c r="A6" s="103"/>
      <c r="B6" s="104"/>
      <c r="C6" s="105" t="s">
        <v>476</v>
      </c>
      <c r="D6" s="104" t="s">
        <v>477</v>
      </c>
      <c r="E6" s="104"/>
      <c r="F6" s="106" t="s">
        <v>478</v>
      </c>
      <c r="G6" s="106" t="s">
        <v>479</v>
      </c>
      <c r="H6" s="104" t="s">
        <v>480</v>
      </c>
      <c r="I6" s="104"/>
      <c r="J6" s="104" t="s">
        <v>481</v>
      </c>
      <c r="K6" s="104" t="s">
        <v>482</v>
      </c>
      <c r="L6" s="115"/>
    </row>
    <row r="7" spans="1:12">
      <c r="A7" s="103"/>
      <c r="B7" s="104"/>
      <c r="C7" s="105"/>
      <c r="D7" s="104"/>
      <c r="E7" s="104"/>
      <c r="F7" s="106"/>
      <c r="G7" s="106"/>
      <c r="H7" s="104"/>
      <c r="I7" s="104"/>
      <c r="J7" s="104"/>
      <c r="K7" s="104"/>
      <c r="L7" s="115"/>
    </row>
    <row r="8" ht="18.75" spans="1:12">
      <c r="A8" s="107" t="s">
        <v>142</v>
      </c>
      <c r="B8" s="107" t="s">
        <v>15</v>
      </c>
      <c r="C8" s="107" t="s">
        <v>16</v>
      </c>
      <c r="D8" s="107" t="s">
        <v>17</v>
      </c>
      <c r="E8" s="107" t="s">
        <v>18</v>
      </c>
      <c r="F8" s="107" t="s">
        <v>19</v>
      </c>
      <c r="G8" s="107" t="s">
        <v>20</v>
      </c>
      <c r="H8" s="107" t="s">
        <v>21</v>
      </c>
      <c r="I8" s="107" t="s">
        <v>22</v>
      </c>
      <c r="J8" s="107" t="s">
        <v>23</v>
      </c>
      <c r="K8" s="107" t="s">
        <v>24</v>
      </c>
      <c r="L8" s="107" t="s">
        <v>25</v>
      </c>
    </row>
    <row r="9" ht="30" spans="1:12">
      <c r="A9" s="108">
        <v>4</v>
      </c>
      <c r="B9" s="109" t="s">
        <v>483</v>
      </c>
      <c r="C9" s="110">
        <v>0</v>
      </c>
      <c r="D9" s="110"/>
      <c r="E9" s="110" t="s">
        <v>484</v>
      </c>
      <c r="F9" s="110" t="s">
        <v>485</v>
      </c>
      <c r="G9" s="110" t="s">
        <v>486</v>
      </c>
      <c r="H9" s="110" t="s">
        <v>487</v>
      </c>
      <c r="I9" s="110">
        <v>6</v>
      </c>
      <c r="J9" s="110">
        <v>0</v>
      </c>
      <c r="K9" s="110">
        <v>6</v>
      </c>
      <c r="L9" s="62" t="s">
        <v>488</v>
      </c>
    </row>
    <row r="10" spans="1:12">
      <c r="A10" s="111"/>
      <c r="B10" s="69" t="s">
        <v>9</v>
      </c>
      <c r="C10" s="69">
        <f>SUM(C9:C9)</f>
        <v>0</v>
      </c>
      <c r="D10" s="112"/>
      <c r="E10" s="112"/>
      <c r="F10" s="112"/>
      <c r="G10" s="112"/>
      <c r="H10" s="112"/>
      <c r="I10" s="69">
        <f>SUM(I9:I9)</f>
        <v>6</v>
      </c>
      <c r="J10" s="69">
        <f>SUM(J9:J9)</f>
        <v>0</v>
      </c>
      <c r="K10" s="69">
        <f>SUM(K9:K9)</f>
        <v>6</v>
      </c>
      <c r="L10" s="112"/>
    </row>
    <row r="14" ht="18.75" spans="1:10">
      <c r="A14" s="25" t="s">
        <v>118</v>
      </c>
      <c r="B14" s="26"/>
      <c r="D14" s="26"/>
      <c r="G14" s="25"/>
      <c r="H14" s="26"/>
      <c r="J14" s="26"/>
    </row>
  </sheetData>
  <mergeCells count="16">
    <mergeCell ref="D2:K2"/>
    <mergeCell ref="C5:D5"/>
    <mergeCell ref="F5:H5"/>
    <mergeCell ref="J5:K5"/>
    <mergeCell ref="A5:A7"/>
    <mergeCell ref="B5:B7"/>
    <mergeCell ref="C6:C7"/>
    <mergeCell ref="D6:D7"/>
    <mergeCell ref="E5:E7"/>
    <mergeCell ref="F6:F7"/>
    <mergeCell ref="G6:G7"/>
    <mergeCell ref="H6:H7"/>
    <mergeCell ref="I5:I7"/>
    <mergeCell ref="J6:J7"/>
    <mergeCell ref="K6:K7"/>
    <mergeCell ref="L5:L7"/>
  </mergeCells>
  <pageMargins left="0.7" right="0.7" top="0.75" bottom="0.75" header="0.3" footer="0.3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O13"/>
  <sheetViews>
    <sheetView zoomScale="110" zoomScaleNormal="110" workbookViewId="0">
      <selection activeCell="F14" sqref="F14"/>
    </sheetView>
  </sheetViews>
  <sheetFormatPr defaultColWidth="9" defaultRowHeight="15"/>
  <cols>
    <col min="2" max="2" width="27.2857142857143" customWidth="1"/>
    <col min="3" max="3" width="13.7142857142857" customWidth="1"/>
    <col min="4" max="4" width="11.5714285714286" customWidth="1"/>
    <col min="5" max="5" width="16.5714285714286" customWidth="1"/>
    <col min="6" max="6" width="15" customWidth="1"/>
    <col min="7" max="7" width="11.5714285714286" customWidth="1"/>
    <col min="8" max="8" width="10.2857142857143" customWidth="1"/>
    <col min="9" max="9" width="14" customWidth="1"/>
    <col min="10" max="10" width="13.8571428571429" customWidth="1"/>
    <col min="11" max="11" width="13.2857142857143" customWidth="1"/>
    <col min="12" max="12" width="13" customWidth="1"/>
    <col min="13" max="13" width="16.1428571428571" customWidth="1"/>
    <col min="14" max="14" width="11.8571428571429" customWidth="1"/>
    <col min="15" max="15" width="11.1428571428571" customWidth="1"/>
  </cols>
  <sheetData>
    <row r="2" ht="15.75" spans="1:15">
      <c r="A2" s="74" t="s">
        <v>489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</row>
    <row r="3" ht="15.75" spans="1:15">
      <c r="A3" s="74" t="s">
        <v>490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</row>
    <row r="4" ht="15.75" spans="15:15">
      <c r="O4" s="39" t="s">
        <v>491</v>
      </c>
    </row>
    <row r="5" ht="30.75" customHeight="1" spans="1:15">
      <c r="A5" s="75" t="s">
        <v>121</v>
      </c>
      <c r="B5" s="76" t="s">
        <v>492</v>
      </c>
      <c r="C5" s="77" t="s">
        <v>493</v>
      </c>
      <c r="D5" s="78"/>
      <c r="E5" s="77" t="s">
        <v>494</v>
      </c>
      <c r="F5" s="79"/>
      <c r="G5" s="80" t="s">
        <v>495</v>
      </c>
      <c r="H5" s="79" t="s">
        <v>496</v>
      </c>
      <c r="I5" s="78"/>
      <c r="J5" s="93" t="s">
        <v>497</v>
      </c>
      <c r="K5" s="77" t="s">
        <v>498</v>
      </c>
      <c r="L5" s="78"/>
      <c r="M5" s="93" t="s">
        <v>499</v>
      </c>
      <c r="N5" s="94" t="s">
        <v>500</v>
      </c>
      <c r="O5" s="95"/>
    </row>
    <row r="6" ht="15.75" spans="1:15">
      <c r="A6" s="81"/>
      <c r="B6" s="82" t="s">
        <v>501</v>
      </c>
      <c r="C6" s="83" t="s">
        <v>12</v>
      </c>
      <c r="D6" s="83" t="s">
        <v>13</v>
      </c>
      <c r="E6" s="83" t="s">
        <v>502</v>
      </c>
      <c r="F6" s="84" t="s">
        <v>503</v>
      </c>
      <c r="G6" s="85"/>
      <c r="H6" s="83" t="s">
        <v>12</v>
      </c>
      <c r="I6" s="83" t="s">
        <v>13</v>
      </c>
      <c r="J6" s="96"/>
      <c r="K6" s="83" t="s">
        <v>12</v>
      </c>
      <c r="L6" s="83" t="s">
        <v>13</v>
      </c>
      <c r="M6" s="96"/>
      <c r="N6" s="97" t="s">
        <v>12</v>
      </c>
      <c r="O6" s="97" t="s">
        <v>13</v>
      </c>
    </row>
    <row r="7" ht="15.75" spans="1:15">
      <c r="A7" s="86"/>
      <c r="B7" s="78">
        <v>1</v>
      </c>
      <c r="C7" s="87">
        <v>2</v>
      </c>
      <c r="D7" s="78">
        <v>3</v>
      </c>
      <c r="E7" s="78">
        <v>4</v>
      </c>
      <c r="F7" s="78">
        <v>5</v>
      </c>
      <c r="G7" s="78">
        <v>6</v>
      </c>
      <c r="H7" s="78">
        <v>7</v>
      </c>
      <c r="I7" s="78">
        <v>8</v>
      </c>
      <c r="J7" s="78">
        <v>9</v>
      </c>
      <c r="K7" s="78">
        <v>10</v>
      </c>
      <c r="L7" s="78">
        <v>11</v>
      </c>
      <c r="M7" s="78">
        <v>12</v>
      </c>
      <c r="N7" s="95">
        <v>13</v>
      </c>
      <c r="O7" s="95">
        <v>14</v>
      </c>
    </row>
    <row r="8" ht="15.75" spans="1:15">
      <c r="A8" s="88">
        <v>4</v>
      </c>
      <c r="B8" s="89" t="s">
        <v>483</v>
      </c>
      <c r="C8" s="19">
        <v>7837</v>
      </c>
      <c r="D8" s="19">
        <v>24489</v>
      </c>
      <c r="E8" s="19">
        <v>8565</v>
      </c>
      <c r="F8" s="19">
        <v>11881</v>
      </c>
      <c r="G8" s="22">
        <v>8</v>
      </c>
      <c r="H8" s="19">
        <v>102</v>
      </c>
      <c r="I8" s="19">
        <v>201</v>
      </c>
      <c r="J8" s="19">
        <v>204.32</v>
      </c>
      <c r="K8" s="98">
        <v>486</v>
      </c>
      <c r="L8" s="99">
        <v>1727</v>
      </c>
      <c r="M8" s="100">
        <v>59.5</v>
      </c>
      <c r="N8" s="19">
        <v>304</v>
      </c>
      <c r="O8" s="19">
        <v>500</v>
      </c>
    </row>
    <row r="9" ht="15.75" spans="1:15">
      <c r="A9" s="90"/>
      <c r="B9" s="91" t="s">
        <v>393</v>
      </c>
      <c r="C9" s="19">
        <f t="shared" ref="C9:O9" si="0">SUM(C8:C8)</f>
        <v>7837</v>
      </c>
      <c r="D9" s="19">
        <f t="shared" si="0"/>
        <v>24489</v>
      </c>
      <c r="E9" s="19">
        <f t="shared" si="0"/>
        <v>8565</v>
      </c>
      <c r="F9" s="19">
        <f t="shared" si="0"/>
        <v>11881</v>
      </c>
      <c r="G9" s="22">
        <f t="shared" si="0"/>
        <v>8</v>
      </c>
      <c r="H9" s="22">
        <f t="shared" si="0"/>
        <v>102</v>
      </c>
      <c r="I9" s="22">
        <f t="shared" si="0"/>
        <v>201</v>
      </c>
      <c r="J9" s="101">
        <f t="shared" si="0"/>
        <v>204.32</v>
      </c>
      <c r="K9" s="22">
        <f t="shared" si="0"/>
        <v>486</v>
      </c>
      <c r="L9" s="22">
        <f t="shared" si="0"/>
        <v>1727</v>
      </c>
      <c r="M9" s="22">
        <f t="shared" si="0"/>
        <v>59.5</v>
      </c>
      <c r="N9" s="19">
        <f t="shared" si="0"/>
        <v>304</v>
      </c>
      <c r="O9" s="19">
        <f t="shared" si="0"/>
        <v>500</v>
      </c>
    </row>
    <row r="12" ht="18.75" spans="1:1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</row>
    <row r="13" ht="15.75" spans="2:9">
      <c r="B13" s="40"/>
      <c r="C13" s="92" t="s">
        <v>118</v>
      </c>
      <c r="D13" s="40"/>
      <c r="E13" s="40"/>
      <c r="F13" s="40"/>
      <c r="G13" s="40"/>
      <c r="H13" s="40"/>
      <c r="I13" s="40"/>
    </row>
  </sheetData>
  <mergeCells count="12">
    <mergeCell ref="A2:O2"/>
    <mergeCell ref="A3:O3"/>
    <mergeCell ref="C5:D5"/>
    <mergeCell ref="E5:F5"/>
    <mergeCell ref="H5:I5"/>
    <mergeCell ref="K5:L5"/>
    <mergeCell ref="N5:O5"/>
    <mergeCell ref="A12:O12"/>
    <mergeCell ref="A5:A7"/>
    <mergeCell ref="G5:G6"/>
    <mergeCell ref="J5:J6"/>
    <mergeCell ref="M5:M6"/>
  </mergeCells>
  <pageMargins left="0.708661417322835" right="0.708661417322835" top="0.748031496062992" bottom="0.748031496062992" header="0.31496062992126" footer="0.31496062992126"/>
  <pageSetup paperSize="9" scale="62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S13"/>
  <sheetViews>
    <sheetView zoomScale="50" zoomScaleNormal="50" zoomScaleSheetLayoutView="70" workbookViewId="0">
      <selection activeCell="Z9" sqref="Z9:Z10"/>
    </sheetView>
  </sheetViews>
  <sheetFormatPr defaultColWidth="9" defaultRowHeight="15"/>
  <cols>
    <col min="1" max="1" width="8.14285714285714" customWidth="1"/>
    <col min="2" max="2" width="30.7142857142857" customWidth="1"/>
    <col min="3" max="3" width="11.5714285714286" customWidth="1"/>
    <col min="5" max="5" width="13.7142857142857" customWidth="1"/>
    <col min="7" max="7" width="11.4285714285714" customWidth="1"/>
    <col min="9" max="9" width="12.8571428571429" customWidth="1"/>
    <col min="10" max="10" width="11.5714285714286" customWidth="1"/>
    <col min="11" max="11" width="12.1428571428571" customWidth="1"/>
    <col min="13" max="13" width="10.5714285714286" customWidth="1"/>
    <col min="15" max="15" width="36.2857142857143" customWidth="1"/>
    <col min="16" max="16" width="17.7142857142857" customWidth="1"/>
    <col min="17" max="17" width="16.8571428571429" customWidth="1"/>
    <col min="18" max="18" width="16.1428571428571" customWidth="1"/>
    <col min="19" max="19" width="18.8571428571429" customWidth="1"/>
  </cols>
  <sheetData>
    <row r="3" ht="20.25" spans="1:19">
      <c r="A3" s="58"/>
      <c r="B3" s="2" t="s">
        <v>504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ht="18.75" spans="1:19">
      <c r="A4" s="59" t="s">
        <v>396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</row>
    <row r="5" ht="15.75" spans="1:19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70"/>
      <c r="S5" s="71" t="s">
        <v>505</v>
      </c>
    </row>
    <row r="6" spans="1:19">
      <c r="A6" s="61" t="s">
        <v>307</v>
      </c>
      <c r="B6" s="61" t="s">
        <v>308</v>
      </c>
      <c r="C6" s="61" t="s">
        <v>506</v>
      </c>
      <c r="D6" s="61"/>
      <c r="E6" s="61"/>
      <c r="F6" s="61"/>
      <c r="G6" s="61" t="s">
        <v>507</v>
      </c>
      <c r="H6" s="61"/>
      <c r="I6" s="61"/>
      <c r="J6" s="61"/>
      <c r="K6" s="61" t="s">
        <v>508</v>
      </c>
      <c r="L6" s="61"/>
      <c r="M6" s="61"/>
      <c r="N6" s="61"/>
      <c r="O6" s="61" t="s">
        <v>509</v>
      </c>
      <c r="P6" s="61" t="s">
        <v>506</v>
      </c>
      <c r="Q6" s="61"/>
      <c r="R6" s="61" t="s">
        <v>510</v>
      </c>
      <c r="S6" s="61"/>
    </row>
    <row r="7" ht="142.5" spans="1:19">
      <c r="A7" s="61"/>
      <c r="B7" s="61"/>
      <c r="C7" s="61" t="s">
        <v>511</v>
      </c>
      <c r="D7" s="61" t="s">
        <v>512</v>
      </c>
      <c r="E7" s="61" t="s">
        <v>513</v>
      </c>
      <c r="F7" s="61" t="s">
        <v>514</v>
      </c>
      <c r="G7" s="61" t="s">
        <v>511</v>
      </c>
      <c r="H7" s="61" t="s">
        <v>512</v>
      </c>
      <c r="I7" s="61" t="s">
        <v>513</v>
      </c>
      <c r="J7" s="61" t="s">
        <v>514</v>
      </c>
      <c r="K7" s="61" t="s">
        <v>511</v>
      </c>
      <c r="L7" s="61" t="s">
        <v>512</v>
      </c>
      <c r="M7" s="61" t="s">
        <v>513</v>
      </c>
      <c r="N7" s="61" t="s">
        <v>514</v>
      </c>
      <c r="O7" s="61"/>
      <c r="P7" s="61" t="s">
        <v>515</v>
      </c>
      <c r="Q7" s="61" t="s">
        <v>516</v>
      </c>
      <c r="R7" s="61" t="s">
        <v>517</v>
      </c>
      <c r="S7" s="61" t="s">
        <v>516</v>
      </c>
    </row>
    <row r="8" ht="121.5" customHeight="1" spans="1:19">
      <c r="A8" s="38">
        <v>4</v>
      </c>
      <c r="B8" s="38" t="s">
        <v>483</v>
      </c>
      <c r="C8" s="62">
        <v>2.5</v>
      </c>
      <c r="D8" s="62">
        <v>12</v>
      </c>
      <c r="E8" s="62">
        <v>2</v>
      </c>
      <c r="F8" s="62">
        <f>C8+D8+E8</f>
        <v>16.5</v>
      </c>
      <c r="G8" s="62">
        <v>2.5</v>
      </c>
      <c r="H8" s="62">
        <v>12</v>
      </c>
      <c r="I8" s="62">
        <v>2</v>
      </c>
      <c r="J8" s="62">
        <v>15.5</v>
      </c>
      <c r="K8" s="62">
        <f>G8-C8</f>
        <v>0</v>
      </c>
      <c r="L8" s="62">
        <f>H8-D8</f>
        <v>0</v>
      </c>
      <c r="M8" s="62">
        <v>1</v>
      </c>
      <c r="N8" s="38">
        <v>1</v>
      </c>
      <c r="O8" s="62" t="s">
        <v>518</v>
      </c>
      <c r="P8" s="69">
        <v>35.024</v>
      </c>
      <c r="Q8" s="69">
        <v>35.024</v>
      </c>
      <c r="R8" s="69">
        <v>15.374</v>
      </c>
      <c r="S8" s="72">
        <v>15.374</v>
      </c>
    </row>
    <row r="9" ht="18.75" customHeight="1" spans="1:19">
      <c r="A9" s="63" t="s">
        <v>9</v>
      </c>
      <c r="B9" s="64"/>
      <c r="C9" s="65">
        <f t="shared" ref="C9:S9" si="0">SUM(C8:C8)</f>
        <v>2.5</v>
      </c>
      <c r="D9" s="65">
        <f t="shared" si="0"/>
        <v>12</v>
      </c>
      <c r="E9" s="65">
        <f t="shared" si="0"/>
        <v>2</v>
      </c>
      <c r="F9" s="65">
        <f t="shared" si="0"/>
        <v>16.5</v>
      </c>
      <c r="G9" s="65">
        <f t="shared" si="0"/>
        <v>2.5</v>
      </c>
      <c r="H9" s="65">
        <f t="shared" si="0"/>
        <v>12</v>
      </c>
      <c r="I9" s="65">
        <f t="shared" si="0"/>
        <v>2</v>
      </c>
      <c r="J9" s="65">
        <f t="shared" si="0"/>
        <v>15.5</v>
      </c>
      <c r="K9" s="65">
        <f t="shared" si="0"/>
        <v>0</v>
      </c>
      <c r="L9" s="65">
        <f t="shared" si="0"/>
        <v>0</v>
      </c>
      <c r="M9" s="65">
        <f t="shared" si="0"/>
        <v>1</v>
      </c>
      <c r="N9" s="65">
        <f t="shared" si="0"/>
        <v>1</v>
      </c>
      <c r="O9" s="65">
        <f t="shared" si="0"/>
        <v>0</v>
      </c>
      <c r="P9" s="65">
        <f t="shared" si="0"/>
        <v>35.024</v>
      </c>
      <c r="Q9" s="65">
        <f t="shared" si="0"/>
        <v>35.024</v>
      </c>
      <c r="R9" s="65">
        <f t="shared" si="0"/>
        <v>15.374</v>
      </c>
      <c r="S9" s="73">
        <f t="shared" si="0"/>
        <v>15.374</v>
      </c>
    </row>
    <row r="11" spans="2:10">
      <c r="B11" s="1"/>
      <c r="C11" s="1"/>
      <c r="D11" s="1"/>
      <c r="E11" s="1"/>
      <c r="F11" s="1"/>
      <c r="G11" s="1"/>
      <c r="H11" s="1"/>
      <c r="I11" s="1"/>
      <c r="J11" s="1"/>
    </row>
    <row r="12" ht="137.25" customHeight="1" spans="2:10">
      <c r="B12" s="66" t="s">
        <v>118</v>
      </c>
      <c r="C12" s="67"/>
      <c r="D12" s="67"/>
      <c r="E12" s="67"/>
      <c r="F12" s="67"/>
      <c r="G12" s="67"/>
      <c r="H12" s="67"/>
      <c r="I12" s="67"/>
      <c r="J12" s="1"/>
    </row>
    <row r="13" ht="60.75" customHeight="1" spans="1:19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</row>
  </sheetData>
  <mergeCells count="12">
    <mergeCell ref="B3:S3"/>
    <mergeCell ref="A4:S4"/>
    <mergeCell ref="C6:F6"/>
    <mergeCell ref="G6:J6"/>
    <mergeCell ref="K6:N6"/>
    <mergeCell ref="P6:Q6"/>
    <mergeCell ref="R6:S6"/>
    <mergeCell ref="A9:B9"/>
    <mergeCell ref="A13:S13"/>
    <mergeCell ref="A6:A7"/>
    <mergeCell ref="B6:B7"/>
    <mergeCell ref="O6:O7"/>
  </mergeCells>
  <pageMargins left="0" right="0.708661417322835" top="0.393700787401575" bottom="0" header="0.31496062992126" footer="0.31496062992126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1"/>
  <sheetViews>
    <sheetView tabSelected="1" zoomScale="50" zoomScaleNormal="50" zoomScalePageLayoutView="80" workbookViewId="0">
      <selection activeCell="K24" sqref="K24"/>
    </sheetView>
  </sheetViews>
  <sheetFormatPr defaultColWidth="9" defaultRowHeight="15"/>
  <cols>
    <col min="1" max="1" width="6.28571428571429" customWidth="1"/>
    <col min="2" max="2" width="30.4285714285714" customWidth="1"/>
    <col min="3" max="3" width="14.1428571428571" customWidth="1"/>
    <col min="4" max="4" width="10.7142857142857" customWidth="1"/>
    <col min="5" max="5" width="11.2857142857143" customWidth="1"/>
    <col min="6" max="6" width="15.8571428571429" customWidth="1"/>
    <col min="7" max="7" width="12" customWidth="1"/>
    <col min="8" max="8" width="10.8571428571429" customWidth="1"/>
    <col min="9" max="9" width="10.2857142857143" customWidth="1"/>
    <col min="10" max="10" width="18.5714285714286" customWidth="1"/>
    <col min="11" max="11" width="12.1428571428571" customWidth="1"/>
    <col min="12" max="12" width="11.5714285714286" customWidth="1"/>
    <col min="13" max="13" width="11.4285714285714" customWidth="1"/>
    <col min="14" max="14" width="11.1428571428571" customWidth="1"/>
    <col min="15" max="15" width="11.4285714285714" customWidth="1"/>
    <col min="16" max="16" width="11.1428571428571" customWidth="1"/>
    <col min="17" max="17" width="12.8571428571429" customWidth="1"/>
    <col min="18" max="18" width="13.2857142857143" customWidth="1"/>
    <col min="19" max="19" width="12.7142857142857" customWidth="1"/>
    <col min="20" max="20" width="12.2857142857143" customWidth="1"/>
    <col min="21" max="21" width="13.7142857142857" customWidth="1"/>
    <col min="22" max="22" width="12" customWidth="1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48" customHeight="1" spans="1:19">
      <c r="A2" s="2" t="s">
        <v>519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1"/>
    </row>
    <row r="3" ht="21" customHeight="1" spans="1:19">
      <c r="A3" s="1"/>
      <c r="B3" s="1"/>
      <c r="C3" s="1"/>
      <c r="D3" s="1"/>
      <c r="E3" s="3"/>
      <c r="F3" s="4"/>
      <c r="G3" s="4"/>
      <c r="H3" s="4"/>
      <c r="I3" s="4"/>
      <c r="J3" s="27" t="s">
        <v>396</v>
      </c>
      <c r="K3" s="28"/>
      <c r="L3" s="1"/>
      <c r="M3" s="1"/>
      <c r="N3" s="1"/>
      <c r="O3" s="1"/>
      <c r="P3" s="1"/>
      <c r="Q3" s="1"/>
      <c r="R3" s="39" t="s">
        <v>520</v>
      </c>
      <c r="S3" s="1"/>
    </row>
    <row r="4" ht="16.5" spans="1:24">
      <c r="A4" s="5" t="s">
        <v>521</v>
      </c>
      <c r="B4" s="6" t="s">
        <v>492</v>
      </c>
      <c r="C4" s="7" t="s">
        <v>522</v>
      </c>
      <c r="D4" s="8"/>
      <c r="E4" s="8"/>
      <c r="F4" s="8"/>
      <c r="G4" s="8"/>
      <c r="H4" s="8"/>
      <c r="I4" s="8"/>
      <c r="J4" s="8"/>
      <c r="K4" s="7"/>
      <c r="L4" s="8"/>
      <c r="M4" s="8"/>
      <c r="N4" s="8"/>
      <c r="O4" s="8"/>
      <c r="P4" s="8"/>
      <c r="Q4" s="8"/>
      <c r="R4" s="8"/>
      <c r="S4" s="8"/>
      <c r="T4" s="8"/>
      <c r="U4" s="8"/>
      <c r="V4" s="11"/>
      <c r="W4" s="40"/>
      <c r="X4" s="40"/>
    </row>
    <row r="5" ht="16.5" spans="1:24">
      <c r="A5" s="9"/>
      <c r="B5" s="10"/>
      <c r="C5" s="7" t="s">
        <v>523</v>
      </c>
      <c r="D5" s="8"/>
      <c r="E5" s="8"/>
      <c r="F5" s="11"/>
      <c r="G5" s="7" t="s">
        <v>524</v>
      </c>
      <c r="H5" s="8"/>
      <c r="I5" s="8"/>
      <c r="J5" s="11"/>
      <c r="K5" s="29" t="s">
        <v>525</v>
      </c>
      <c r="L5" s="30"/>
      <c r="M5" s="30"/>
      <c r="N5" s="30"/>
      <c r="O5" s="30"/>
      <c r="P5" s="30"/>
      <c r="Q5" s="30"/>
      <c r="R5" s="41"/>
      <c r="S5" s="42" t="s">
        <v>526</v>
      </c>
      <c r="T5" s="43"/>
      <c r="U5" s="43"/>
      <c r="V5" s="44"/>
      <c r="W5" s="40"/>
      <c r="X5" s="40"/>
    </row>
    <row r="6" ht="16.5" spans="1:24">
      <c r="A6" s="9"/>
      <c r="B6" s="10"/>
      <c r="C6" s="12" t="s">
        <v>527</v>
      </c>
      <c r="D6" s="12" t="s">
        <v>528</v>
      </c>
      <c r="E6" s="12" t="s">
        <v>529</v>
      </c>
      <c r="F6" s="13" t="s">
        <v>530</v>
      </c>
      <c r="G6" s="12" t="s">
        <v>527</v>
      </c>
      <c r="H6" s="12" t="s">
        <v>528</v>
      </c>
      <c r="I6" s="12" t="s">
        <v>529</v>
      </c>
      <c r="J6" s="13" t="s">
        <v>530</v>
      </c>
      <c r="K6" s="31" t="s">
        <v>527</v>
      </c>
      <c r="L6" s="32"/>
      <c r="M6" s="31" t="s">
        <v>528</v>
      </c>
      <c r="N6" s="32"/>
      <c r="O6" s="31" t="s">
        <v>529</v>
      </c>
      <c r="P6" s="32"/>
      <c r="Q6" s="45" t="s">
        <v>531</v>
      </c>
      <c r="R6" s="46"/>
      <c r="S6" s="47" t="s">
        <v>527</v>
      </c>
      <c r="T6" s="47" t="s">
        <v>528</v>
      </c>
      <c r="U6" s="47" t="s">
        <v>529</v>
      </c>
      <c r="V6" s="48" t="s">
        <v>532</v>
      </c>
      <c r="W6" s="40"/>
      <c r="X6" s="40"/>
    </row>
    <row r="7" ht="35.25" customHeight="1" spans="1:24">
      <c r="A7" s="9"/>
      <c r="B7" s="14"/>
      <c r="C7" s="15"/>
      <c r="D7" s="15"/>
      <c r="E7" s="15"/>
      <c r="F7" s="16"/>
      <c r="G7" s="15"/>
      <c r="H7" s="15"/>
      <c r="I7" s="15"/>
      <c r="J7" s="16"/>
      <c r="K7" s="33" t="s">
        <v>6</v>
      </c>
      <c r="L7" s="33" t="s">
        <v>5</v>
      </c>
      <c r="M7" s="33" t="s">
        <v>6</v>
      </c>
      <c r="N7" s="33" t="s">
        <v>5</v>
      </c>
      <c r="O7" s="34" t="s">
        <v>6</v>
      </c>
      <c r="P7" s="33" t="s">
        <v>5</v>
      </c>
      <c r="Q7" s="49" t="s">
        <v>6</v>
      </c>
      <c r="R7" s="49" t="s">
        <v>5</v>
      </c>
      <c r="S7" s="50"/>
      <c r="T7" s="50"/>
      <c r="U7" s="50"/>
      <c r="V7" s="51"/>
      <c r="W7" s="40"/>
      <c r="X7" s="40"/>
    </row>
    <row r="8" ht="15.75" spans="1:24">
      <c r="A8" s="17"/>
      <c r="B8" s="18">
        <v>1</v>
      </c>
      <c r="C8" s="18">
        <v>2</v>
      </c>
      <c r="D8" s="18">
        <v>3</v>
      </c>
      <c r="E8" s="18">
        <v>4</v>
      </c>
      <c r="F8" s="18">
        <v>5</v>
      </c>
      <c r="G8" s="18">
        <v>6</v>
      </c>
      <c r="H8" s="18">
        <v>7</v>
      </c>
      <c r="I8" s="18">
        <v>8</v>
      </c>
      <c r="J8" s="18">
        <v>9</v>
      </c>
      <c r="K8" s="35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52">
        <v>17</v>
      </c>
      <c r="R8" s="53">
        <v>18</v>
      </c>
      <c r="S8" s="54">
        <v>19</v>
      </c>
      <c r="T8" s="54">
        <v>20</v>
      </c>
      <c r="U8" s="54">
        <v>21</v>
      </c>
      <c r="V8" s="54">
        <v>22</v>
      </c>
      <c r="W8" s="40"/>
      <c r="X8" s="40"/>
    </row>
    <row r="9" ht="15.75" spans="1:24">
      <c r="A9" s="19">
        <v>4</v>
      </c>
      <c r="B9" s="20" t="s">
        <v>483</v>
      </c>
      <c r="C9" s="21">
        <v>2</v>
      </c>
      <c r="D9" s="22"/>
      <c r="E9" s="22"/>
      <c r="F9" s="21">
        <v>2.9</v>
      </c>
      <c r="G9" s="21">
        <v>9</v>
      </c>
      <c r="H9" s="22"/>
      <c r="I9" s="22"/>
      <c r="J9" s="21">
        <v>4.664</v>
      </c>
      <c r="K9" s="37">
        <v>9</v>
      </c>
      <c r="L9" s="38">
        <v>2</v>
      </c>
      <c r="M9" s="19"/>
      <c r="N9" s="19"/>
      <c r="O9" s="19"/>
      <c r="P9" s="19"/>
      <c r="Q9" s="55">
        <v>9.8</v>
      </c>
      <c r="R9" s="22">
        <v>1.8</v>
      </c>
      <c r="S9" s="56">
        <v>9</v>
      </c>
      <c r="T9" s="56"/>
      <c r="U9" s="56"/>
      <c r="V9" s="56">
        <v>12.2</v>
      </c>
      <c r="W9" s="40"/>
      <c r="X9" s="40"/>
    </row>
    <row r="10" ht="15.75" spans="1:24">
      <c r="A10" s="23"/>
      <c r="B10" s="23" t="s">
        <v>393</v>
      </c>
      <c r="C10" s="23">
        <f t="shared" ref="C10:V10" si="0">SUM(C9:C9)</f>
        <v>2</v>
      </c>
      <c r="D10" s="23">
        <f t="shared" si="0"/>
        <v>0</v>
      </c>
      <c r="E10" s="23">
        <f t="shared" si="0"/>
        <v>0</v>
      </c>
      <c r="F10" s="23">
        <f t="shared" si="0"/>
        <v>2.9</v>
      </c>
      <c r="G10" s="23">
        <f t="shared" si="0"/>
        <v>9</v>
      </c>
      <c r="H10" s="23">
        <f t="shared" si="0"/>
        <v>0</v>
      </c>
      <c r="I10" s="23">
        <f t="shared" si="0"/>
        <v>0</v>
      </c>
      <c r="J10" s="23">
        <f t="shared" si="0"/>
        <v>4.664</v>
      </c>
      <c r="K10" s="19">
        <f t="shared" si="0"/>
        <v>9</v>
      </c>
      <c r="L10" s="19">
        <f t="shared" si="0"/>
        <v>2</v>
      </c>
      <c r="M10" s="19">
        <f t="shared" si="0"/>
        <v>0</v>
      </c>
      <c r="N10" s="19">
        <f t="shared" si="0"/>
        <v>0</v>
      </c>
      <c r="O10" s="19">
        <f t="shared" si="0"/>
        <v>0</v>
      </c>
      <c r="P10" s="19">
        <f t="shared" si="0"/>
        <v>0</v>
      </c>
      <c r="Q10" s="22">
        <f t="shared" si="0"/>
        <v>9.8</v>
      </c>
      <c r="R10" s="57">
        <f t="shared" si="0"/>
        <v>1.8</v>
      </c>
      <c r="S10" s="57">
        <f t="shared" si="0"/>
        <v>9</v>
      </c>
      <c r="T10" s="57">
        <f t="shared" si="0"/>
        <v>0</v>
      </c>
      <c r="U10" s="57">
        <f t="shared" si="0"/>
        <v>0</v>
      </c>
      <c r="V10" s="22">
        <f t="shared" si="0"/>
        <v>12.2</v>
      </c>
      <c r="W10" s="40"/>
      <c r="X10" s="40"/>
    </row>
    <row r="11" ht="15.75" spans="1:24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W11" s="40"/>
      <c r="X11" s="40"/>
    </row>
    <row r="12" ht="15.75" spans="1:24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W12" s="40"/>
      <c r="X12" s="40"/>
    </row>
    <row r="13" ht="18.75" spans="1:24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1"/>
      <c r="W13" s="40"/>
      <c r="X13" s="40"/>
    </row>
    <row r="14" ht="15.75" spans="1:24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W14" s="40"/>
      <c r="X14" s="40"/>
    </row>
    <row r="15" ht="18.75" spans="1:24">
      <c r="A15" s="1"/>
      <c r="B15" s="25" t="s">
        <v>118</v>
      </c>
      <c r="C15" s="26"/>
      <c r="E15" s="26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W15" s="40"/>
      <c r="X15" s="40"/>
    </row>
    <row r="16" ht="15.75" spans="23:24">
      <c r="W16" s="40"/>
      <c r="X16" s="40"/>
    </row>
    <row r="17" ht="15.75" spans="23:24">
      <c r="W17" s="40"/>
      <c r="X17" s="40"/>
    </row>
    <row r="18" ht="15.75" spans="23:24">
      <c r="W18" s="40"/>
      <c r="X18" s="40"/>
    </row>
    <row r="19" ht="15.75" spans="23:24">
      <c r="W19" s="40"/>
      <c r="X19" s="40"/>
    </row>
    <row r="20" ht="15.75" spans="23:24">
      <c r="W20" s="40"/>
      <c r="X20" s="40"/>
    </row>
    <row r="21" ht="15.75" spans="23:24">
      <c r="W21" s="40"/>
      <c r="X21" s="40"/>
    </row>
  </sheetData>
  <mergeCells count="26">
    <mergeCell ref="A2:R2"/>
    <mergeCell ref="C4:J4"/>
    <mergeCell ref="K4:V4"/>
    <mergeCell ref="C5:F5"/>
    <mergeCell ref="G5:J5"/>
    <mergeCell ref="K5:R5"/>
    <mergeCell ref="S5:V5"/>
    <mergeCell ref="K6:L6"/>
    <mergeCell ref="M6:N6"/>
    <mergeCell ref="O6:P6"/>
    <mergeCell ref="Q6:R6"/>
    <mergeCell ref="A13:R13"/>
    <mergeCell ref="A4:A8"/>
    <mergeCell ref="B4:B7"/>
    <mergeCell ref="C6:C7"/>
    <mergeCell ref="D6:D7"/>
    <mergeCell ref="E6:E7"/>
    <mergeCell ref="F6:F7"/>
    <mergeCell ref="G6:G7"/>
    <mergeCell ref="H6:H7"/>
    <mergeCell ref="I6:I7"/>
    <mergeCell ref="J6:J7"/>
    <mergeCell ref="S6:S7"/>
    <mergeCell ref="T6:T7"/>
    <mergeCell ref="U6:U7"/>
    <mergeCell ref="V6:V7"/>
  </mergeCells>
  <pageMargins left="0.7" right="0.7" top="0.75" bottom="0.75" header="0.3" footer="0.3"/>
  <pageSetup paperSize="9" scale="4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24"/>
  <sheetViews>
    <sheetView zoomScale="80" zoomScaleNormal="80" workbookViewId="0">
      <selection activeCell="N30" sqref="N30"/>
    </sheetView>
  </sheetViews>
  <sheetFormatPr defaultColWidth="9" defaultRowHeight="15"/>
  <cols>
    <col min="1" max="1" width="10.5714285714286" customWidth="1"/>
    <col min="2" max="2" width="34.4285714285714" customWidth="1"/>
    <col min="3" max="3" width="8.42857142857143" customWidth="1"/>
    <col min="4" max="4" width="9.71428571428571" customWidth="1"/>
    <col min="5" max="5" width="10.8571428571429" customWidth="1"/>
    <col min="6" max="6" width="7.57142857142857" customWidth="1"/>
    <col min="7" max="7" width="11.1428571428571" customWidth="1"/>
    <col min="10" max="10" width="10.8571428571429" customWidth="1"/>
    <col min="11" max="11" width="10.2857142857143" customWidth="1"/>
    <col min="12" max="20" width="7.71428571428571" customWidth="1"/>
    <col min="21" max="21" width="9.57142857142857" customWidth="1"/>
    <col min="22" max="22" width="13.1428571428571" customWidth="1"/>
    <col min="23" max="23" width="28.8571428571429" customWidth="1"/>
  </cols>
  <sheetData>
    <row r="1" spans="1:23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70"/>
      <c r="W1" s="170"/>
    </row>
    <row r="2" spans="1:23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392"/>
      <c r="W2" s="170"/>
    </row>
    <row r="3" ht="40.5" customHeight="1" spans="1:23">
      <c r="A3" s="172" t="s">
        <v>119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0"/>
    </row>
    <row r="4" ht="15.75" spans="1:23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393"/>
      <c r="W4" s="394" t="s">
        <v>120</v>
      </c>
    </row>
    <row r="5" ht="15.75" customHeight="1" spans="1:23">
      <c r="A5" s="365" t="s">
        <v>121</v>
      </c>
      <c r="B5" s="366"/>
      <c r="C5" s="367" t="s">
        <v>122</v>
      </c>
      <c r="D5" s="367"/>
      <c r="E5" s="368" t="s">
        <v>30</v>
      </c>
      <c r="F5" s="368"/>
      <c r="G5" s="368"/>
      <c r="H5" s="368"/>
      <c r="I5" s="368"/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</row>
    <row r="6" ht="15.75" customHeight="1" spans="1:23">
      <c r="A6" s="365"/>
      <c r="B6" s="366"/>
      <c r="C6" s="367"/>
      <c r="D6" s="367"/>
      <c r="E6" s="369"/>
      <c r="F6" s="370" t="s">
        <v>123</v>
      </c>
      <c r="G6" s="370"/>
      <c r="H6" s="370"/>
      <c r="I6" s="370"/>
      <c r="J6" s="370"/>
      <c r="K6" s="370"/>
      <c r="L6" s="368" t="s">
        <v>124</v>
      </c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 t="s">
        <v>9</v>
      </c>
    </row>
    <row r="7" ht="56.25" customHeight="1" spans="1:23">
      <c r="A7" s="365"/>
      <c r="B7" s="366"/>
      <c r="C7" s="371" t="s">
        <v>125</v>
      </c>
      <c r="D7" s="371" t="s">
        <v>126</v>
      </c>
      <c r="E7" s="372" t="s">
        <v>9</v>
      </c>
      <c r="F7" s="371" t="s">
        <v>127</v>
      </c>
      <c r="G7" s="371" t="s">
        <v>128</v>
      </c>
      <c r="H7" s="373" t="s">
        <v>129</v>
      </c>
      <c r="I7" s="373" t="s">
        <v>130</v>
      </c>
      <c r="J7" s="371" t="s">
        <v>131</v>
      </c>
      <c r="K7" s="371" t="s">
        <v>9</v>
      </c>
      <c r="L7" s="390" t="s">
        <v>132</v>
      </c>
      <c r="M7" s="373" t="s">
        <v>133</v>
      </c>
      <c r="N7" s="373" t="s">
        <v>134</v>
      </c>
      <c r="O7" s="373" t="s">
        <v>135</v>
      </c>
      <c r="P7" s="390" t="s">
        <v>136</v>
      </c>
      <c r="Q7" s="390" t="s">
        <v>137</v>
      </c>
      <c r="R7" s="390" t="s">
        <v>138</v>
      </c>
      <c r="S7" s="395" t="s">
        <v>139</v>
      </c>
      <c r="T7" s="390" t="s">
        <v>140</v>
      </c>
      <c r="U7" s="373" t="s">
        <v>141</v>
      </c>
      <c r="V7" s="373" t="s">
        <v>8</v>
      </c>
      <c r="W7" s="368"/>
    </row>
    <row r="8" ht="56.25" customHeight="1" spans="1:23">
      <c r="A8" s="365"/>
      <c r="B8" s="366"/>
      <c r="C8" s="371"/>
      <c r="D8" s="371"/>
      <c r="E8" s="374"/>
      <c r="F8" s="371"/>
      <c r="G8" s="371"/>
      <c r="H8" s="373"/>
      <c r="I8" s="373"/>
      <c r="J8" s="371"/>
      <c r="K8" s="371"/>
      <c r="L8" s="390"/>
      <c r="M8" s="373"/>
      <c r="N8" s="373"/>
      <c r="O8" s="373"/>
      <c r="P8" s="390"/>
      <c r="Q8" s="390"/>
      <c r="R8" s="390"/>
      <c r="S8" s="395"/>
      <c r="T8" s="390"/>
      <c r="U8" s="373"/>
      <c r="V8" s="373"/>
      <c r="W8" s="368"/>
    </row>
    <row r="9" ht="15.75" spans="1:23">
      <c r="A9" s="375" t="s">
        <v>142</v>
      </c>
      <c r="B9" s="375" t="s">
        <v>15</v>
      </c>
      <c r="C9" s="375" t="s">
        <v>16</v>
      </c>
      <c r="D9" s="375" t="s">
        <v>17</v>
      </c>
      <c r="E9" s="375" t="s">
        <v>18</v>
      </c>
      <c r="F9" s="375" t="s">
        <v>19</v>
      </c>
      <c r="G9" s="375" t="s">
        <v>20</v>
      </c>
      <c r="H9" s="375" t="s">
        <v>21</v>
      </c>
      <c r="I9" s="375" t="s">
        <v>22</v>
      </c>
      <c r="J9" s="375" t="s">
        <v>23</v>
      </c>
      <c r="K9" s="375" t="s">
        <v>24</v>
      </c>
      <c r="L9" s="375" t="s">
        <v>25</v>
      </c>
      <c r="M9" s="391" t="s">
        <v>26</v>
      </c>
      <c r="N9" s="391" t="s">
        <v>27</v>
      </c>
      <c r="O9" s="391" t="s">
        <v>28</v>
      </c>
      <c r="P9" s="391" t="s">
        <v>143</v>
      </c>
      <c r="Q9" s="391" t="s">
        <v>144</v>
      </c>
      <c r="R9" s="391" t="s">
        <v>145</v>
      </c>
      <c r="S9" s="391" t="s">
        <v>146</v>
      </c>
      <c r="T9" s="391" t="s">
        <v>147</v>
      </c>
      <c r="U9" s="391" t="s">
        <v>148</v>
      </c>
      <c r="V9" s="391" t="s">
        <v>149</v>
      </c>
      <c r="W9" s="391" t="s">
        <v>150</v>
      </c>
    </row>
    <row r="10" ht="15.75" spans="1:23">
      <c r="A10" s="376">
        <v>1</v>
      </c>
      <c r="B10" s="377" t="s">
        <v>151</v>
      </c>
      <c r="C10" s="378">
        <f>C12+C14+C15</f>
        <v>6588</v>
      </c>
      <c r="D10" s="378">
        <f>D12+D14+D15</f>
        <v>9278</v>
      </c>
      <c r="E10" s="378">
        <f>C10+D10</f>
        <v>15866</v>
      </c>
      <c r="F10" s="378">
        <f>F12+F14+F15</f>
        <v>1857</v>
      </c>
      <c r="G10" s="378">
        <f>G12+G14+G15</f>
        <v>3155</v>
      </c>
      <c r="H10" s="378">
        <f>H12+H14+H15</f>
        <v>2561</v>
      </c>
      <c r="I10" s="378">
        <f>I12+I14+I15</f>
        <v>6256</v>
      </c>
      <c r="J10" s="378">
        <f>J12+J14+J15</f>
        <v>2037</v>
      </c>
      <c r="K10" s="378">
        <f>F10+G10+H10+I10+J10</f>
        <v>15866</v>
      </c>
      <c r="L10" s="378">
        <f>L12+L14+L15</f>
        <v>4345</v>
      </c>
      <c r="M10" s="378">
        <f t="shared" ref="M10:V10" si="0">M12+M14+M15</f>
        <v>1447</v>
      </c>
      <c r="N10" s="378">
        <f t="shared" si="0"/>
        <v>1999</v>
      </c>
      <c r="O10" s="378">
        <f t="shared" si="0"/>
        <v>93</v>
      </c>
      <c r="P10" s="378">
        <f t="shared" si="0"/>
        <v>1</v>
      </c>
      <c r="Q10" s="378">
        <f t="shared" si="0"/>
        <v>2254</v>
      </c>
      <c r="R10" s="378">
        <f t="shared" si="0"/>
        <v>1768</v>
      </c>
      <c r="S10" s="378">
        <f t="shared" si="0"/>
        <v>1252</v>
      </c>
      <c r="T10" s="378">
        <f t="shared" si="0"/>
        <v>2151</v>
      </c>
      <c r="U10" s="378">
        <f t="shared" si="0"/>
        <v>0</v>
      </c>
      <c r="V10" s="378">
        <f t="shared" si="0"/>
        <v>556</v>
      </c>
      <c r="W10" s="396">
        <f>L10+M10+N10+O10+P10+Q10+R10+S10+T10+U10+V10</f>
        <v>15866</v>
      </c>
    </row>
    <row r="11" ht="15.75" spans="1:23">
      <c r="A11" s="379"/>
      <c r="B11" s="380" t="s">
        <v>30</v>
      </c>
      <c r="C11" s="381"/>
      <c r="D11" s="381"/>
      <c r="E11" s="378"/>
      <c r="F11" s="382"/>
      <c r="G11" s="382"/>
      <c r="H11" s="382"/>
      <c r="I11" s="382"/>
      <c r="J11" s="382"/>
      <c r="K11" s="378"/>
      <c r="L11" s="382"/>
      <c r="M11" s="382"/>
      <c r="N11" s="382"/>
      <c r="O11" s="382"/>
      <c r="P11" s="382"/>
      <c r="Q11" s="382"/>
      <c r="R11" s="382"/>
      <c r="S11" s="382"/>
      <c r="T11" s="382"/>
      <c r="U11" s="382"/>
      <c r="V11" s="382"/>
      <c r="W11" s="396"/>
    </row>
    <row r="12" ht="15.75" spans="1:23">
      <c r="A12" s="381" t="s">
        <v>31</v>
      </c>
      <c r="B12" s="383" t="s">
        <v>152</v>
      </c>
      <c r="C12" s="381">
        <v>6588</v>
      </c>
      <c r="D12" s="381">
        <v>9278</v>
      </c>
      <c r="E12" s="378">
        <f>D12+C12</f>
        <v>15866</v>
      </c>
      <c r="F12" s="382">
        <v>1857</v>
      </c>
      <c r="G12" s="382">
        <v>3155</v>
      </c>
      <c r="H12" s="382">
        <v>2561</v>
      </c>
      <c r="I12" s="382">
        <v>6256</v>
      </c>
      <c r="J12" s="382">
        <v>2037</v>
      </c>
      <c r="K12" s="378">
        <f>F12+G12+H12+I12+J12</f>
        <v>15866</v>
      </c>
      <c r="L12" s="382">
        <v>4345</v>
      </c>
      <c r="M12" s="382">
        <v>1447</v>
      </c>
      <c r="N12" s="382">
        <v>1999</v>
      </c>
      <c r="O12" s="382">
        <v>93</v>
      </c>
      <c r="P12" s="382">
        <v>1</v>
      </c>
      <c r="Q12" s="382">
        <v>2254</v>
      </c>
      <c r="R12" s="382">
        <v>1768</v>
      </c>
      <c r="S12" s="382">
        <v>1252</v>
      </c>
      <c r="T12" s="382">
        <v>2151</v>
      </c>
      <c r="U12" s="382">
        <v>0</v>
      </c>
      <c r="V12" s="382">
        <v>556</v>
      </c>
      <c r="W12" s="396">
        <f t="shared" ref="W12:W26" si="1">L12+M12+N12+O12+P12+Q12+R12+S12+T12+U12+V12</f>
        <v>15866</v>
      </c>
    </row>
    <row r="13" ht="15.75" spans="1:23">
      <c r="A13" s="381"/>
      <c r="B13" s="384" t="s">
        <v>30</v>
      </c>
      <c r="C13" s="381"/>
      <c r="D13" s="381"/>
      <c r="E13" s="378"/>
      <c r="F13" s="382"/>
      <c r="G13" s="382"/>
      <c r="H13" s="382"/>
      <c r="I13" s="382"/>
      <c r="J13" s="382"/>
      <c r="K13" s="378"/>
      <c r="L13" s="382"/>
      <c r="M13" s="382"/>
      <c r="N13" s="382"/>
      <c r="O13" s="382"/>
      <c r="P13" s="382"/>
      <c r="Q13" s="382"/>
      <c r="R13" s="382"/>
      <c r="S13" s="382"/>
      <c r="T13" s="382"/>
      <c r="U13" s="382"/>
      <c r="V13" s="382"/>
      <c r="W13" s="396"/>
    </row>
    <row r="14" ht="15.75" spans="1:23">
      <c r="A14" s="385" t="s">
        <v>33</v>
      </c>
      <c r="B14" s="383" t="s">
        <v>153</v>
      </c>
      <c r="C14" s="381"/>
      <c r="D14" s="381"/>
      <c r="E14" s="378">
        <f>C14+D14</f>
        <v>0</v>
      </c>
      <c r="F14" s="382"/>
      <c r="G14" s="382"/>
      <c r="H14" s="382"/>
      <c r="I14" s="382"/>
      <c r="J14" s="382"/>
      <c r="K14" s="378">
        <f>F14+G14+H14+I14+J14</f>
        <v>0</v>
      </c>
      <c r="L14" s="382"/>
      <c r="M14" s="382"/>
      <c r="N14" s="382"/>
      <c r="O14" s="382"/>
      <c r="P14" s="382"/>
      <c r="Q14" s="382"/>
      <c r="R14" s="382"/>
      <c r="S14" s="382"/>
      <c r="T14" s="382"/>
      <c r="U14" s="382"/>
      <c r="V14" s="382"/>
      <c r="W14" s="396">
        <f t="shared" si="1"/>
        <v>0</v>
      </c>
    </row>
    <row r="15" ht="30" spans="1:23">
      <c r="A15" s="385" t="s">
        <v>35</v>
      </c>
      <c r="B15" s="383" t="s">
        <v>154</v>
      </c>
      <c r="C15" s="381"/>
      <c r="D15" s="381"/>
      <c r="E15" s="378">
        <f>C15+D15</f>
        <v>0</v>
      </c>
      <c r="F15" s="382"/>
      <c r="G15" s="382"/>
      <c r="H15" s="382"/>
      <c r="I15" s="382"/>
      <c r="J15" s="382"/>
      <c r="K15" s="378">
        <f>F15+G15+H15+I15+J15</f>
        <v>0</v>
      </c>
      <c r="L15" s="382"/>
      <c r="M15" s="382"/>
      <c r="N15" s="382"/>
      <c r="O15" s="382"/>
      <c r="P15" s="382"/>
      <c r="Q15" s="382"/>
      <c r="R15" s="382"/>
      <c r="S15" s="382"/>
      <c r="T15" s="382"/>
      <c r="U15" s="382"/>
      <c r="V15" s="382"/>
      <c r="W15" s="396">
        <f t="shared" si="1"/>
        <v>0</v>
      </c>
    </row>
    <row r="16" ht="28.5" spans="1:23">
      <c r="A16" s="386">
        <v>2</v>
      </c>
      <c r="B16" s="387" t="s">
        <v>155</v>
      </c>
      <c r="C16" s="378">
        <f>C18+C20+C21</f>
        <v>945</v>
      </c>
      <c r="D16" s="378">
        <f>D18+D20+D21</f>
        <v>1126</v>
      </c>
      <c r="E16" s="378">
        <f>C16+D16</f>
        <v>2071</v>
      </c>
      <c r="F16" s="378">
        <f>F18+F20+F21</f>
        <v>290</v>
      </c>
      <c r="G16" s="378">
        <f>G18+G20+G21</f>
        <v>224</v>
      </c>
      <c r="H16" s="378">
        <f>H18+H20+H21</f>
        <v>353</v>
      </c>
      <c r="I16" s="378">
        <f>I18+I20+I21</f>
        <v>1023</v>
      </c>
      <c r="J16" s="378">
        <f>J18+J20+J21</f>
        <v>181</v>
      </c>
      <c r="K16" s="378">
        <f>F16+G16+H16+I16+J16</f>
        <v>2071</v>
      </c>
      <c r="L16" s="378">
        <f>L18+L20+L21</f>
        <v>429</v>
      </c>
      <c r="M16" s="378">
        <f t="shared" ref="M16:V16" si="2">M18+M20+M21</f>
        <v>168</v>
      </c>
      <c r="N16" s="378">
        <f t="shared" si="2"/>
        <v>206</v>
      </c>
      <c r="O16" s="378">
        <f t="shared" si="2"/>
        <v>1</v>
      </c>
      <c r="P16" s="378">
        <f t="shared" si="2"/>
        <v>0</v>
      </c>
      <c r="Q16" s="378">
        <f t="shared" si="2"/>
        <v>354</v>
      </c>
      <c r="R16" s="378">
        <f t="shared" si="2"/>
        <v>97</v>
      </c>
      <c r="S16" s="378">
        <f t="shared" si="2"/>
        <v>163</v>
      </c>
      <c r="T16" s="378">
        <f t="shared" si="2"/>
        <v>496</v>
      </c>
      <c r="U16" s="378">
        <f t="shared" si="2"/>
        <v>0</v>
      </c>
      <c r="V16" s="378">
        <f t="shared" si="2"/>
        <v>157</v>
      </c>
      <c r="W16" s="396">
        <f t="shared" si="1"/>
        <v>2071</v>
      </c>
    </row>
    <row r="17" ht="15.75" spans="1:23">
      <c r="A17" s="381"/>
      <c r="B17" s="383" t="s">
        <v>30</v>
      </c>
      <c r="C17" s="381"/>
      <c r="D17" s="382"/>
      <c r="E17" s="378"/>
      <c r="F17" s="382"/>
      <c r="G17" s="382"/>
      <c r="H17" s="382"/>
      <c r="I17" s="382"/>
      <c r="J17" s="382"/>
      <c r="K17" s="378"/>
      <c r="L17" s="382"/>
      <c r="M17" s="382"/>
      <c r="N17" s="382"/>
      <c r="O17" s="382"/>
      <c r="P17" s="382"/>
      <c r="Q17" s="382"/>
      <c r="R17" s="382"/>
      <c r="S17" s="397"/>
      <c r="T17" s="397"/>
      <c r="U17" s="397"/>
      <c r="V17" s="397"/>
      <c r="W17" s="396"/>
    </row>
    <row r="18" ht="15.75" spans="1:23">
      <c r="A18" s="385" t="s">
        <v>46</v>
      </c>
      <c r="B18" s="383" t="s">
        <v>152</v>
      </c>
      <c r="C18" s="381">
        <v>945</v>
      </c>
      <c r="D18" s="382">
        <v>1126</v>
      </c>
      <c r="E18" s="378">
        <f>C18+D18</f>
        <v>2071</v>
      </c>
      <c r="F18" s="382">
        <v>290</v>
      </c>
      <c r="G18" s="382">
        <v>224</v>
      </c>
      <c r="H18" s="382">
        <v>353</v>
      </c>
      <c r="I18" s="382">
        <v>1023</v>
      </c>
      <c r="J18" s="382">
        <v>181</v>
      </c>
      <c r="K18" s="378">
        <f>F18+G18+H18+I18+J18</f>
        <v>2071</v>
      </c>
      <c r="L18" s="382">
        <v>429</v>
      </c>
      <c r="M18" s="382">
        <v>168</v>
      </c>
      <c r="N18" s="382">
        <v>206</v>
      </c>
      <c r="O18" s="382">
        <v>1</v>
      </c>
      <c r="P18" s="382">
        <v>0</v>
      </c>
      <c r="Q18" s="382">
        <v>354</v>
      </c>
      <c r="R18" s="382">
        <v>97</v>
      </c>
      <c r="S18" s="397">
        <v>163</v>
      </c>
      <c r="T18" s="397">
        <v>496</v>
      </c>
      <c r="U18" s="397">
        <v>0</v>
      </c>
      <c r="V18" s="398">
        <v>157</v>
      </c>
      <c r="W18" s="399">
        <f>L18+M18+N18+O18+P18+Q18+R18+S18+T18+U18+V18</f>
        <v>2071</v>
      </c>
    </row>
    <row r="19" ht="15.75" spans="1:23">
      <c r="A19" s="385"/>
      <c r="B19" s="383"/>
      <c r="C19" s="381"/>
      <c r="D19" s="382"/>
      <c r="E19" s="378">
        <f>C19+D19</f>
        <v>0</v>
      </c>
      <c r="F19" s="382"/>
      <c r="G19" s="382"/>
      <c r="H19" s="382"/>
      <c r="I19" s="382"/>
      <c r="J19" s="382"/>
      <c r="K19" s="378">
        <f>F19+G19+H19+I19+J19</f>
        <v>0</v>
      </c>
      <c r="L19" s="382"/>
      <c r="M19" s="382"/>
      <c r="N19" s="382"/>
      <c r="O19" s="382"/>
      <c r="P19" s="382"/>
      <c r="Q19" s="382"/>
      <c r="R19" s="382"/>
      <c r="S19" s="397"/>
      <c r="T19" s="397"/>
      <c r="U19" s="397"/>
      <c r="V19" s="397"/>
      <c r="W19" s="396"/>
    </row>
    <row r="20" ht="15.75" spans="1:23">
      <c r="A20" s="385" t="s">
        <v>48</v>
      </c>
      <c r="B20" s="383" t="s">
        <v>153</v>
      </c>
      <c r="C20" s="381"/>
      <c r="D20" s="382"/>
      <c r="E20" s="378">
        <f>C20+D20</f>
        <v>0</v>
      </c>
      <c r="F20" s="382"/>
      <c r="G20" s="382"/>
      <c r="H20" s="382"/>
      <c r="I20" s="382"/>
      <c r="J20" s="382"/>
      <c r="K20" s="378">
        <f>F20+G20+H20+I20+J20</f>
        <v>0</v>
      </c>
      <c r="L20" s="382"/>
      <c r="M20" s="382"/>
      <c r="N20" s="382"/>
      <c r="O20" s="382"/>
      <c r="P20" s="382"/>
      <c r="Q20" s="382"/>
      <c r="R20" s="382"/>
      <c r="S20" s="397"/>
      <c r="T20" s="397"/>
      <c r="U20" s="397"/>
      <c r="V20" s="397"/>
      <c r="W20" s="396">
        <f t="shared" si="1"/>
        <v>0</v>
      </c>
    </row>
    <row r="21" ht="30" spans="1:23">
      <c r="A21" s="385" t="s">
        <v>50</v>
      </c>
      <c r="B21" s="383" t="s">
        <v>154</v>
      </c>
      <c r="C21" s="381"/>
      <c r="D21" s="382"/>
      <c r="E21" s="378"/>
      <c r="F21" s="382"/>
      <c r="G21" s="382"/>
      <c r="H21" s="382"/>
      <c r="I21" s="382"/>
      <c r="J21" s="382"/>
      <c r="K21" s="378"/>
      <c r="L21" s="382"/>
      <c r="M21" s="382"/>
      <c r="N21" s="382"/>
      <c r="O21" s="382"/>
      <c r="P21" s="382"/>
      <c r="Q21" s="382"/>
      <c r="R21" s="382"/>
      <c r="S21" s="397"/>
      <c r="T21" s="397"/>
      <c r="U21" s="397"/>
      <c r="V21" s="397"/>
      <c r="W21" s="396">
        <f t="shared" si="1"/>
        <v>0</v>
      </c>
    </row>
    <row r="22" ht="28.5" spans="1:23">
      <c r="A22" s="388" t="s">
        <v>68</v>
      </c>
      <c r="B22" s="387" t="s">
        <v>156</v>
      </c>
      <c r="C22" s="378">
        <f>C24+C26</f>
        <v>226</v>
      </c>
      <c r="D22" s="378">
        <f>D24+D26</f>
        <v>187</v>
      </c>
      <c r="E22" s="378">
        <f>C22+D22</f>
        <v>413</v>
      </c>
      <c r="F22" s="378">
        <f>F24+F26</f>
        <v>12</v>
      </c>
      <c r="G22" s="378">
        <f>G24+G26</f>
        <v>51</v>
      </c>
      <c r="H22" s="378">
        <f>H24+H26</f>
        <v>59</v>
      </c>
      <c r="I22" s="378">
        <f>I24+I26</f>
        <v>194</v>
      </c>
      <c r="J22" s="378">
        <f>J24+J26</f>
        <v>97</v>
      </c>
      <c r="K22" s="378">
        <f>F22+G22+H22+I22+J22</f>
        <v>413</v>
      </c>
      <c r="L22" s="378">
        <f t="shared" ref="L22:V22" si="3">L24+L26</f>
        <v>74</v>
      </c>
      <c r="M22" s="378">
        <f t="shared" si="3"/>
        <v>33</v>
      </c>
      <c r="N22" s="378">
        <f t="shared" si="3"/>
        <v>127</v>
      </c>
      <c r="O22" s="378">
        <f t="shared" si="3"/>
        <v>0</v>
      </c>
      <c r="P22" s="378">
        <f t="shared" si="3"/>
        <v>0</v>
      </c>
      <c r="Q22" s="378">
        <f t="shared" si="3"/>
        <v>36</v>
      </c>
      <c r="R22" s="378">
        <f t="shared" si="3"/>
        <v>21</v>
      </c>
      <c r="S22" s="378">
        <f t="shared" si="3"/>
        <v>32</v>
      </c>
      <c r="T22" s="378">
        <f t="shared" si="3"/>
        <v>51</v>
      </c>
      <c r="U22" s="378">
        <f t="shared" si="3"/>
        <v>0</v>
      </c>
      <c r="V22" s="378">
        <f t="shared" si="3"/>
        <v>39</v>
      </c>
      <c r="W22" s="396">
        <f t="shared" si="1"/>
        <v>413</v>
      </c>
    </row>
    <row r="23" ht="15.75" spans="1:23">
      <c r="A23" s="381"/>
      <c r="B23" s="383" t="s">
        <v>30</v>
      </c>
      <c r="C23" s="381"/>
      <c r="D23" s="382"/>
      <c r="E23" s="378"/>
      <c r="F23" s="382"/>
      <c r="G23" s="382"/>
      <c r="H23" s="382"/>
      <c r="I23" s="382"/>
      <c r="J23" s="382"/>
      <c r="K23" s="378"/>
      <c r="L23" s="382"/>
      <c r="M23" s="382"/>
      <c r="N23" s="382"/>
      <c r="O23" s="382"/>
      <c r="P23" s="382"/>
      <c r="Q23" s="382"/>
      <c r="R23" s="382"/>
      <c r="S23" s="397"/>
      <c r="T23" s="397"/>
      <c r="U23" s="397"/>
      <c r="V23" s="397"/>
      <c r="W23" s="396"/>
    </row>
    <row r="24" ht="15.75" spans="1:23">
      <c r="A24" s="385" t="s">
        <v>70</v>
      </c>
      <c r="B24" s="383" t="s">
        <v>152</v>
      </c>
      <c r="C24" s="381">
        <v>226</v>
      </c>
      <c r="D24" s="382">
        <v>187</v>
      </c>
      <c r="E24" s="378">
        <f>C24+D24</f>
        <v>413</v>
      </c>
      <c r="F24" s="382">
        <v>12</v>
      </c>
      <c r="G24" s="382">
        <v>51</v>
      </c>
      <c r="H24" s="382">
        <v>59</v>
      </c>
      <c r="I24" s="382">
        <v>194</v>
      </c>
      <c r="J24" s="382">
        <v>97</v>
      </c>
      <c r="K24" s="378">
        <f>F24+G24+H24+I24+J24</f>
        <v>413</v>
      </c>
      <c r="L24" s="382">
        <v>74</v>
      </c>
      <c r="M24" s="382">
        <v>33</v>
      </c>
      <c r="N24" s="382">
        <v>127</v>
      </c>
      <c r="O24" s="382"/>
      <c r="P24" s="382"/>
      <c r="Q24" s="382">
        <v>36</v>
      </c>
      <c r="R24" s="382">
        <v>21</v>
      </c>
      <c r="S24" s="382">
        <v>32</v>
      </c>
      <c r="T24" s="382">
        <v>51</v>
      </c>
      <c r="U24" s="382"/>
      <c r="V24" s="382">
        <v>39</v>
      </c>
      <c r="W24" s="396">
        <f t="shared" si="1"/>
        <v>413</v>
      </c>
    </row>
    <row r="25" ht="15.75" spans="1:23">
      <c r="A25" s="385"/>
      <c r="B25" s="384" t="s">
        <v>30</v>
      </c>
      <c r="C25" s="381"/>
      <c r="D25" s="382"/>
      <c r="E25" s="378"/>
      <c r="F25" s="382"/>
      <c r="G25" s="382"/>
      <c r="H25" s="382"/>
      <c r="I25" s="382"/>
      <c r="J25" s="382"/>
      <c r="K25" s="378"/>
      <c r="L25" s="382"/>
      <c r="M25" s="382"/>
      <c r="N25" s="382"/>
      <c r="O25" s="382"/>
      <c r="P25" s="382"/>
      <c r="Q25" s="382"/>
      <c r="R25" s="382"/>
      <c r="S25" s="382"/>
      <c r="T25" s="382"/>
      <c r="U25" s="382"/>
      <c r="V25" s="382"/>
      <c r="W25" s="396"/>
    </row>
    <row r="26" ht="15.75" spans="1:23">
      <c r="A26" s="385" t="s">
        <v>72</v>
      </c>
      <c r="B26" s="383" t="s">
        <v>153</v>
      </c>
      <c r="C26" s="381"/>
      <c r="D26" s="382"/>
      <c r="E26" s="378">
        <f>C26+D26</f>
        <v>0</v>
      </c>
      <c r="F26" s="382"/>
      <c r="G26" s="382"/>
      <c r="H26" s="382"/>
      <c r="I26" s="382"/>
      <c r="J26" s="382"/>
      <c r="K26" s="378">
        <f>F26+G26+H26+I26+J26</f>
        <v>0</v>
      </c>
      <c r="L26" s="382"/>
      <c r="M26" s="382"/>
      <c r="N26" s="382"/>
      <c r="O26" s="382"/>
      <c r="P26" s="382"/>
      <c r="Q26" s="382"/>
      <c r="R26" s="382"/>
      <c r="S26" s="397"/>
      <c r="T26" s="397"/>
      <c r="U26" s="397"/>
      <c r="V26" s="397"/>
      <c r="W26" s="396">
        <f t="shared" si="1"/>
        <v>0</v>
      </c>
    </row>
    <row r="27" spans="1:23">
      <c r="A27" s="170"/>
      <c r="B27" s="170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</row>
    <row r="28" spans="1:23">
      <c r="A28" s="170"/>
      <c r="B28" s="170"/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0"/>
      <c r="Q28" s="170"/>
      <c r="R28" s="170"/>
      <c r="S28" s="170"/>
      <c r="T28" s="170"/>
      <c r="U28" s="170"/>
      <c r="V28" s="170"/>
      <c r="W28" s="170"/>
    </row>
    <row r="29" ht="18.75" customHeight="1"/>
    <row r="30" ht="15.75" spans="3:3">
      <c r="C30" s="389" t="s">
        <v>118</v>
      </c>
    </row>
    <row r="31" ht="15.75" customHeight="1"/>
    <row r="32" ht="15.75" customHeight="1"/>
    <row r="33" ht="46.5" customHeight="1"/>
    <row r="34" ht="15.75" customHeight="1"/>
    <row r="35" ht="15.75" customHeight="1"/>
    <row r="36" ht="15.75" customHeight="1"/>
    <row r="37" ht="55.5" customHeight="1"/>
    <row r="38" ht="55.5" customHeight="1"/>
    <row r="55" ht="18.75" customHeight="1"/>
    <row r="57" ht="15.75" customHeight="1"/>
    <row r="58" ht="15.75" customHeight="1"/>
    <row r="59" ht="49.5" customHeight="1"/>
    <row r="60" ht="15.75" customHeight="1"/>
    <row r="61" ht="15.75" customHeight="1"/>
    <row r="62" ht="15.75" customHeight="1"/>
    <row r="63" ht="55.5" customHeight="1"/>
    <row r="64" ht="55.5" customHeight="1"/>
    <row r="81" ht="18.75" customHeight="1"/>
    <row r="83" ht="15.75" customHeight="1"/>
    <row r="84" ht="15.75" customHeight="1"/>
    <row r="85" ht="48" customHeight="1"/>
    <row r="86" ht="15.75" customHeight="1"/>
    <row r="87" ht="15.75" customHeight="1"/>
    <row r="88" ht="15.75" customHeight="1"/>
    <row r="89" ht="55.5" customHeight="1"/>
    <row r="90" ht="55.5" customHeight="1"/>
    <row r="107" ht="18.75" customHeight="1"/>
    <row r="109" ht="15.75" customHeight="1"/>
    <row r="110" ht="15.75" customHeight="1"/>
    <row r="111" ht="49.5" customHeight="1"/>
    <row r="112" ht="15.75" customHeight="1"/>
    <row r="115" ht="55.5" customHeight="1"/>
    <row r="116" ht="55.5" customHeight="1"/>
    <row r="133" ht="18.75" customHeight="1"/>
    <row r="135" ht="15.75" customHeight="1"/>
    <row r="136" ht="15.75" customHeight="1"/>
    <row r="137" ht="61.5" customHeight="1"/>
    <row r="138" ht="15.75" customHeight="1"/>
    <row r="141" ht="55.5" customHeight="1"/>
    <row r="142" ht="55.5" customHeight="1"/>
    <row r="159" ht="18.75" customHeight="1"/>
    <row r="161" ht="15.75" customHeight="1"/>
    <row r="162" ht="15.75" customHeight="1"/>
    <row r="163" ht="58.5" customHeight="1"/>
    <row r="164" ht="15.75" customHeight="1"/>
    <row r="167" ht="55.5" customHeight="1"/>
    <row r="168" ht="55.5" customHeight="1"/>
    <row r="185" ht="18.75" customHeight="1"/>
    <row r="187" ht="15.75" customHeight="1"/>
    <row r="188" ht="15.75" customHeight="1"/>
    <row r="189" ht="56.25" customHeight="1"/>
    <row r="190" ht="15.75" customHeight="1"/>
    <row r="193" ht="55.5" customHeight="1"/>
    <row r="194" ht="55.5" customHeight="1"/>
    <row r="211" ht="18.75" customHeight="1"/>
    <row r="213" ht="15.75" customHeight="1"/>
    <row r="214" ht="15.75" customHeight="1"/>
    <row r="215" ht="59.25" customHeight="1"/>
    <row r="216" ht="15.75" customHeight="1"/>
    <row r="219" ht="55.5" customHeight="1"/>
    <row r="220" ht="55.5" customHeight="1"/>
    <row r="241" ht="66" customHeight="1"/>
    <row r="245" ht="55.5" customHeight="1"/>
    <row r="246" ht="55.5" customHeight="1"/>
    <row r="267" ht="47.25" customHeight="1"/>
    <row r="271" ht="55.5" customHeight="1"/>
    <row r="272" ht="55.5" customHeight="1"/>
    <row r="293" ht="38.25" customHeight="1"/>
    <row r="294" ht="18.75" customHeight="1"/>
    <row r="297" ht="55.5" customHeight="1"/>
    <row r="298" ht="55.5" customHeight="1"/>
    <row r="319" ht="44.25" customHeight="1"/>
    <row r="323" ht="55.5" customHeight="1"/>
    <row r="324" ht="55.5" customHeight="1"/>
  </sheetData>
  <mergeCells count="28">
    <mergeCell ref="A3:V3"/>
    <mergeCell ref="E5:W5"/>
    <mergeCell ref="F6:J6"/>
    <mergeCell ref="L6:V6"/>
    <mergeCell ref="A5:A8"/>
    <mergeCell ref="B5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P7:P8"/>
    <mergeCell ref="Q7:Q8"/>
    <mergeCell ref="R7:R8"/>
    <mergeCell ref="S7:S8"/>
    <mergeCell ref="T7:T8"/>
    <mergeCell ref="U7:U8"/>
    <mergeCell ref="V7:V8"/>
    <mergeCell ref="W6:W8"/>
    <mergeCell ref="C5:D6"/>
  </mergeCells>
  <pageMargins left="0" right="0" top="0" bottom="0" header="0" footer="0"/>
  <pageSetup paperSize="9" scale="5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O959"/>
  <sheetViews>
    <sheetView zoomScale="62" zoomScaleNormal="62" topLeftCell="A71" workbookViewId="0">
      <selection activeCell="J84" sqref="J84"/>
    </sheetView>
  </sheetViews>
  <sheetFormatPr defaultColWidth="9" defaultRowHeight="15"/>
  <cols>
    <col min="1" max="1" width="15.7142857142857" customWidth="1"/>
    <col min="2" max="2" width="42.1428571428571" customWidth="1"/>
    <col min="3" max="3" width="10.2857142857143" customWidth="1"/>
    <col min="4" max="4" width="15.8571428571429" customWidth="1"/>
    <col min="5" max="5" width="14.5714285714286" customWidth="1"/>
    <col min="6" max="6" width="14.8571428571429" customWidth="1"/>
    <col min="7" max="7" width="13.7142857142857" customWidth="1"/>
    <col min="8" max="8" width="15.5714285714286" customWidth="1"/>
    <col min="9" max="9" width="16.4285714285714" customWidth="1"/>
    <col min="10" max="10" width="14.4285714285714" customWidth="1"/>
    <col min="11" max="11" width="12.2857142857143" customWidth="1"/>
    <col min="12" max="12" width="13" customWidth="1"/>
    <col min="13" max="13" width="12.2857142857143" customWidth="1"/>
    <col min="14" max="14" width="13.2857142857143" customWidth="1"/>
    <col min="15" max="15" width="13.1428571428571" customWidth="1"/>
  </cols>
  <sheetData>
    <row r="4" ht="36" customHeight="1" spans="1:15">
      <c r="A4" s="59" t="s">
        <v>157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4:15">
      <c r="N5" s="119" t="s">
        <v>158</v>
      </c>
      <c r="O5" s="119"/>
    </row>
    <row r="6" ht="15.75" spans="1:15">
      <c r="A6" s="105" t="s">
        <v>159</v>
      </c>
      <c r="B6" s="105" t="s">
        <v>160</v>
      </c>
      <c r="C6" s="105" t="s">
        <v>9</v>
      </c>
      <c r="D6" s="105" t="s">
        <v>161</v>
      </c>
      <c r="E6" s="105"/>
      <c r="F6" s="105"/>
      <c r="G6" s="105"/>
      <c r="H6" s="105"/>
      <c r="I6" s="105"/>
      <c r="J6" s="105"/>
      <c r="K6" s="105"/>
      <c r="L6" s="105"/>
      <c r="M6" s="105"/>
      <c r="N6" s="105"/>
      <c r="O6" s="105"/>
    </row>
    <row r="7" ht="18.75" spans="1:15">
      <c r="A7" s="105"/>
      <c r="B7" s="105"/>
      <c r="C7" s="105"/>
      <c r="D7" s="105" t="s">
        <v>162</v>
      </c>
      <c r="E7" s="105"/>
      <c r="F7" s="105" t="s">
        <v>163</v>
      </c>
      <c r="G7" s="105"/>
      <c r="H7" s="305" t="s">
        <v>164</v>
      </c>
      <c r="I7" s="305"/>
      <c r="J7" s="337" t="s">
        <v>165</v>
      </c>
      <c r="K7" s="337"/>
      <c r="L7" s="337" t="s">
        <v>166</v>
      </c>
      <c r="M7" s="337"/>
      <c r="N7" s="337" t="s">
        <v>167</v>
      </c>
      <c r="O7" s="337"/>
    </row>
    <row r="8" ht="31.5" spans="1:15">
      <c r="A8" s="105"/>
      <c r="B8" s="105"/>
      <c r="C8" s="105"/>
      <c r="D8" s="104" t="s">
        <v>168</v>
      </c>
      <c r="E8" s="105" t="s">
        <v>169</v>
      </c>
      <c r="F8" s="104" t="s">
        <v>168</v>
      </c>
      <c r="G8" s="105" t="s">
        <v>169</v>
      </c>
      <c r="H8" s="104" t="s">
        <v>168</v>
      </c>
      <c r="I8" s="105" t="s">
        <v>169</v>
      </c>
      <c r="J8" s="104" t="s">
        <v>168</v>
      </c>
      <c r="K8" s="105" t="s">
        <v>169</v>
      </c>
      <c r="L8" s="104" t="s">
        <v>168</v>
      </c>
      <c r="M8" s="105" t="s">
        <v>169</v>
      </c>
      <c r="N8" s="104" t="s">
        <v>168</v>
      </c>
      <c r="O8" s="105" t="s">
        <v>169</v>
      </c>
    </row>
    <row r="9" ht="18.75" spans="1:15">
      <c r="A9" s="122" t="s">
        <v>142</v>
      </c>
      <c r="B9" s="122" t="s">
        <v>15</v>
      </c>
      <c r="C9" s="122" t="s">
        <v>16</v>
      </c>
      <c r="D9" s="122" t="s">
        <v>17</v>
      </c>
      <c r="E9" s="122" t="s">
        <v>18</v>
      </c>
      <c r="F9" s="122" t="s">
        <v>19</v>
      </c>
      <c r="G9" s="122" t="s">
        <v>20</v>
      </c>
      <c r="H9" s="214" t="s">
        <v>21</v>
      </c>
      <c r="I9" s="214" t="s">
        <v>22</v>
      </c>
      <c r="J9" s="214" t="s">
        <v>23</v>
      </c>
      <c r="K9" s="214" t="s">
        <v>24</v>
      </c>
      <c r="L9" s="214" t="s">
        <v>25</v>
      </c>
      <c r="M9" s="214" t="s">
        <v>26</v>
      </c>
      <c r="N9" s="214" t="s">
        <v>27</v>
      </c>
      <c r="O9" s="214" t="s">
        <v>28</v>
      </c>
    </row>
    <row r="10" ht="15.75" spans="1:15">
      <c r="A10" s="263">
        <v>1</v>
      </c>
      <c r="B10" s="306" t="s">
        <v>170</v>
      </c>
      <c r="C10" s="307">
        <f>H10+I10+N10+O10</f>
        <v>19951</v>
      </c>
      <c r="D10" s="308">
        <v>6635</v>
      </c>
      <c r="E10" s="308"/>
      <c r="F10" s="308">
        <v>6725</v>
      </c>
      <c r="G10" s="308"/>
      <c r="H10" s="307">
        <f>D10+F10</f>
        <v>13360</v>
      </c>
      <c r="I10" s="307">
        <f>E10+G10</f>
        <v>0</v>
      </c>
      <c r="J10" s="303">
        <v>6591</v>
      </c>
      <c r="K10" s="303"/>
      <c r="L10" s="338"/>
      <c r="M10" s="303"/>
      <c r="N10" s="304">
        <f>J10+L10</f>
        <v>6591</v>
      </c>
      <c r="O10" s="304">
        <f>K10+M10</f>
        <v>0</v>
      </c>
    </row>
    <row r="11" ht="15.75" spans="1:15">
      <c r="A11" s="263">
        <v>2</v>
      </c>
      <c r="B11" s="264" t="s">
        <v>171</v>
      </c>
      <c r="C11" s="307">
        <f t="shared" ref="C11:C23" si="0">H11+I11+N11+O11</f>
        <v>79804</v>
      </c>
      <c r="D11" s="307">
        <f t="shared" ref="D11:M11" si="1">D13+D14+D15+D16+D17</f>
        <v>26540</v>
      </c>
      <c r="E11" s="307">
        <f t="shared" si="1"/>
        <v>0</v>
      </c>
      <c r="F11" s="307">
        <f t="shared" si="1"/>
        <v>26900</v>
      </c>
      <c r="G11" s="307">
        <f t="shared" si="1"/>
        <v>0</v>
      </c>
      <c r="H11" s="307">
        <f t="shared" si="1"/>
        <v>53440</v>
      </c>
      <c r="I11" s="307">
        <f t="shared" si="1"/>
        <v>0</v>
      </c>
      <c r="J11" s="307">
        <f t="shared" si="1"/>
        <v>26364</v>
      </c>
      <c r="K11" s="307">
        <f t="shared" si="1"/>
        <v>0</v>
      </c>
      <c r="L11" s="307">
        <f t="shared" si="1"/>
        <v>0</v>
      </c>
      <c r="M11" s="307">
        <f t="shared" si="1"/>
        <v>0</v>
      </c>
      <c r="N11" s="304">
        <f t="shared" ref="N11:O23" si="2">J11+L11</f>
        <v>26364</v>
      </c>
      <c r="O11" s="304">
        <f t="shared" si="2"/>
        <v>0</v>
      </c>
    </row>
    <row r="12" ht="15.75" spans="1:15">
      <c r="A12" s="243"/>
      <c r="B12" s="296" t="s">
        <v>30</v>
      </c>
      <c r="C12" s="307">
        <f t="shared" si="0"/>
        <v>0</v>
      </c>
      <c r="D12" s="308"/>
      <c r="E12" s="308"/>
      <c r="F12" s="308"/>
      <c r="G12" s="308"/>
      <c r="H12" s="308"/>
      <c r="I12" s="308"/>
      <c r="J12" s="126"/>
      <c r="K12" s="126"/>
      <c r="L12" s="126"/>
      <c r="M12" s="126"/>
      <c r="N12" s="304">
        <f t="shared" si="2"/>
        <v>0</v>
      </c>
      <c r="O12" s="304">
        <f t="shared" si="2"/>
        <v>0</v>
      </c>
    </row>
    <row r="13" ht="15.75" spans="1:15">
      <c r="A13" s="162" t="s">
        <v>46</v>
      </c>
      <c r="B13" s="249" t="s">
        <v>172</v>
      </c>
      <c r="C13" s="307">
        <f t="shared" si="0"/>
        <v>79648</v>
      </c>
      <c r="D13" s="309">
        <v>26485</v>
      </c>
      <c r="E13" s="309"/>
      <c r="F13" s="309">
        <v>26839</v>
      </c>
      <c r="G13" s="309"/>
      <c r="H13" s="307">
        <f t="shared" ref="H13:I17" si="3">D13+F13</f>
        <v>53324</v>
      </c>
      <c r="I13" s="307">
        <f t="shared" si="3"/>
        <v>0</v>
      </c>
      <c r="J13" s="126">
        <v>26324</v>
      </c>
      <c r="K13" s="126"/>
      <c r="L13" s="126"/>
      <c r="M13" s="126"/>
      <c r="N13" s="304">
        <f t="shared" si="2"/>
        <v>26324</v>
      </c>
      <c r="O13" s="304">
        <f t="shared" si="2"/>
        <v>0</v>
      </c>
    </row>
    <row r="14" ht="15.75" spans="1:15">
      <c r="A14" s="162" t="s">
        <v>48</v>
      </c>
      <c r="B14" s="249" t="s">
        <v>173</v>
      </c>
      <c r="C14" s="307">
        <f t="shared" si="0"/>
        <v>56</v>
      </c>
      <c r="D14" s="309">
        <v>21</v>
      </c>
      <c r="E14" s="309"/>
      <c r="F14" s="309">
        <v>23</v>
      </c>
      <c r="G14" s="309"/>
      <c r="H14" s="307">
        <f t="shared" si="3"/>
        <v>44</v>
      </c>
      <c r="I14" s="307">
        <f t="shared" si="3"/>
        <v>0</v>
      </c>
      <c r="J14" s="126">
        <v>12</v>
      </c>
      <c r="K14" s="126"/>
      <c r="L14" s="126"/>
      <c r="M14" s="126"/>
      <c r="N14" s="304">
        <f t="shared" si="2"/>
        <v>12</v>
      </c>
      <c r="O14" s="304">
        <f t="shared" si="2"/>
        <v>0</v>
      </c>
    </row>
    <row r="15" ht="15.75" spans="1:15">
      <c r="A15" s="162" t="s">
        <v>50</v>
      </c>
      <c r="B15" s="249" t="s">
        <v>174</v>
      </c>
      <c r="C15" s="307">
        <f t="shared" si="0"/>
        <v>100</v>
      </c>
      <c r="D15" s="309">
        <v>34</v>
      </c>
      <c r="E15" s="309"/>
      <c r="F15" s="309">
        <v>38</v>
      </c>
      <c r="G15" s="309"/>
      <c r="H15" s="307">
        <f t="shared" si="3"/>
        <v>72</v>
      </c>
      <c r="I15" s="307">
        <f t="shared" si="3"/>
        <v>0</v>
      </c>
      <c r="J15" s="126">
        <v>28</v>
      </c>
      <c r="K15" s="126"/>
      <c r="L15" s="126"/>
      <c r="M15" s="126"/>
      <c r="N15" s="304">
        <f t="shared" si="2"/>
        <v>28</v>
      </c>
      <c r="O15" s="304">
        <f t="shared" si="2"/>
        <v>0</v>
      </c>
    </row>
    <row r="16" ht="15.75" spans="1:15">
      <c r="A16" s="162" t="s">
        <v>52</v>
      </c>
      <c r="B16" s="310" t="s">
        <v>175</v>
      </c>
      <c r="C16" s="307">
        <f t="shared" si="0"/>
        <v>0</v>
      </c>
      <c r="D16" s="309"/>
      <c r="E16" s="309"/>
      <c r="F16" s="311"/>
      <c r="G16" s="309"/>
      <c r="H16" s="307">
        <f t="shared" si="3"/>
        <v>0</v>
      </c>
      <c r="I16" s="307">
        <f t="shared" si="3"/>
        <v>0</v>
      </c>
      <c r="J16" s="126"/>
      <c r="K16" s="126"/>
      <c r="L16" s="126"/>
      <c r="M16" s="126"/>
      <c r="N16" s="304">
        <f t="shared" si="2"/>
        <v>0</v>
      </c>
      <c r="O16" s="304">
        <f t="shared" si="2"/>
        <v>0</v>
      </c>
    </row>
    <row r="17" ht="15.75" spans="1:15">
      <c r="A17" s="162" t="s">
        <v>54</v>
      </c>
      <c r="B17" s="249" t="s">
        <v>176</v>
      </c>
      <c r="C17" s="307">
        <f t="shared" si="0"/>
        <v>0</v>
      </c>
      <c r="D17" s="309"/>
      <c r="E17" s="309"/>
      <c r="F17" s="309"/>
      <c r="G17" s="309"/>
      <c r="H17" s="307">
        <f t="shared" si="3"/>
        <v>0</v>
      </c>
      <c r="I17" s="307">
        <f t="shared" si="3"/>
        <v>0</v>
      </c>
      <c r="J17" s="126"/>
      <c r="K17" s="126"/>
      <c r="L17" s="126"/>
      <c r="M17" s="126"/>
      <c r="N17" s="304">
        <f t="shared" si="2"/>
        <v>0</v>
      </c>
      <c r="O17" s="304">
        <f t="shared" si="2"/>
        <v>0</v>
      </c>
    </row>
    <row r="18" ht="15.75" spans="1:15">
      <c r="A18" s="263">
        <v>3</v>
      </c>
      <c r="B18" s="264" t="s">
        <v>177</v>
      </c>
      <c r="C18" s="307">
        <f t="shared" si="0"/>
        <v>1765</v>
      </c>
      <c r="D18" s="307">
        <f>D20+D21+D22+D23</f>
        <v>527</v>
      </c>
      <c r="E18" s="307">
        <f>E20+E21+E22+E23</f>
        <v>0</v>
      </c>
      <c r="F18" s="307">
        <f>F20+F21+F22+F23</f>
        <v>553</v>
      </c>
      <c r="G18" s="307">
        <f>G20+G21+G22+G23</f>
        <v>0</v>
      </c>
      <c r="H18" s="307">
        <f>D18+F18</f>
        <v>1080</v>
      </c>
      <c r="I18" s="307">
        <f>E18+G18</f>
        <v>0</v>
      </c>
      <c r="J18" s="307">
        <f>J20+J21+J22+J23</f>
        <v>685</v>
      </c>
      <c r="K18" s="307">
        <f>K20+K21+K22+K23</f>
        <v>0</v>
      </c>
      <c r="L18" s="307">
        <f>L20+L21+L22+L23</f>
        <v>0</v>
      </c>
      <c r="M18" s="307">
        <f>M20+M21+M22+M23</f>
        <v>0</v>
      </c>
      <c r="N18" s="304">
        <f t="shared" si="2"/>
        <v>685</v>
      </c>
      <c r="O18" s="304">
        <f t="shared" si="2"/>
        <v>0</v>
      </c>
    </row>
    <row r="19" ht="15.75" spans="1:15">
      <c r="A19" s="243"/>
      <c r="B19" s="296" t="s">
        <v>30</v>
      </c>
      <c r="C19" s="307">
        <f t="shared" si="0"/>
        <v>0</v>
      </c>
      <c r="D19" s="308"/>
      <c r="E19" s="308"/>
      <c r="F19" s="308"/>
      <c r="G19" s="308"/>
      <c r="H19" s="308"/>
      <c r="I19" s="308"/>
      <c r="J19" s="308"/>
      <c r="K19" s="308"/>
      <c r="L19" s="308"/>
      <c r="M19" s="308"/>
      <c r="N19" s="304">
        <f t="shared" si="2"/>
        <v>0</v>
      </c>
      <c r="O19" s="304">
        <f t="shared" si="2"/>
        <v>0</v>
      </c>
    </row>
    <row r="20" ht="15.75" spans="1:15">
      <c r="A20" s="293" t="s">
        <v>70</v>
      </c>
      <c r="B20" s="294" t="s">
        <v>178</v>
      </c>
      <c r="C20" s="307">
        <f t="shared" si="0"/>
        <v>1467</v>
      </c>
      <c r="D20" s="308">
        <v>480</v>
      </c>
      <c r="E20" s="308"/>
      <c r="F20" s="308">
        <v>442</v>
      </c>
      <c r="G20" s="308"/>
      <c r="H20" s="307">
        <f t="shared" ref="H20:I23" si="4">D20+F20</f>
        <v>922</v>
      </c>
      <c r="I20" s="307">
        <f t="shared" si="4"/>
        <v>0</v>
      </c>
      <c r="J20" s="126">
        <v>545</v>
      </c>
      <c r="K20" s="126"/>
      <c r="L20" s="126"/>
      <c r="M20" s="126"/>
      <c r="N20" s="304">
        <f t="shared" si="2"/>
        <v>545</v>
      </c>
      <c r="O20" s="304">
        <f t="shared" si="2"/>
        <v>0</v>
      </c>
    </row>
    <row r="21" ht="15.75" spans="1:15">
      <c r="A21" s="293" t="s">
        <v>76</v>
      </c>
      <c r="B21" s="294" t="s">
        <v>179</v>
      </c>
      <c r="C21" s="307">
        <f t="shared" si="0"/>
        <v>199</v>
      </c>
      <c r="D21" s="308">
        <v>26</v>
      </c>
      <c r="E21" s="308"/>
      <c r="F21" s="308">
        <v>76</v>
      </c>
      <c r="G21" s="308"/>
      <c r="H21" s="307">
        <f t="shared" si="4"/>
        <v>102</v>
      </c>
      <c r="I21" s="307">
        <f t="shared" si="4"/>
        <v>0</v>
      </c>
      <c r="J21" s="126">
        <v>97</v>
      </c>
      <c r="K21" s="126"/>
      <c r="L21" s="126"/>
      <c r="M21" s="126"/>
      <c r="N21" s="304">
        <f t="shared" si="2"/>
        <v>97</v>
      </c>
      <c r="O21" s="304">
        <f t="shared" si="2"/>
        <v>0</v>
      </c>
    </row>
    <row r="22" ht="15.75" spans="1:15">
      <c r="A22" s="312" t="s">
        <v>88</v>
      </c>
      <c r="B22" s="271" t="s">
        <v>180</v>
      </c>
      <c r="C22" s="307">
        <f t="shared" si="0"/>
        <v>0</v>
      </c>
      <c r="D22" s="308">
        <v>0</v>
      </c>
      <c r="E22" s="308"/>
      <c r="F22" s="308">
        <v>0</v>
      </c>
      <c r="G22" s="308"/>
      <c r="H22" s="307">
        <f t="shared" si="4"/>
        <v>0</v>
      </c>
      <c r="I22" s="307">
        <f t="shared" si="4"/>
        <v>0</v>
      </c>
      <c r="J22" s="126"/>
      <c r="K22" s="126"/>
      <c r="L22" s="126"/>
      <c r="M22" s="126"/>
      <c r="N22" s="304">
        <f t="shared" si="2"/>
        <v>0</v>
      </c>
      <c r="O22" s="304">
        <f t="shared" si="2"/>
        <v>0</v>
      </c>
    </row>
    <row r="23" ht="15.75" spans="1:15">
      <c r="A23" s="293" t="s">
        <v>181</v>
      </c>
      <c r="B23" s="294" t="s">
        <v>182</v>
      </c>
      <c r="C23" s="307">
        <f t="shared" si="0"/>
        <v>99</v>
      </c>
      <c r="D23" s="308">
        <v>21</v>
      </c>
      <c r="E23" s="308"/>
      <c r="F23" s="313">
        <v>35</v>
      </c>
      <c r="G23" s="308"/>
      <c r="H23" s="307">
        <f t="shared" si="4"/>
        <v>56</v>
      </c>
      <c r="I23" s="307">
        <f t="shared" si="4"/>
        <v>0</v>
      </c>
      <c r="J23" s="126">
        <v>43</v>
      </c>
      <c r="K23" s="126"/>
      <c r="L23" s="126"/>
      <c r="M23" s="126"/>
      <c r="N23" s="304">
        <f t="shared" si="2"/>
        <v>43</v>
      </c>
      <c r="O23" s="304">
        <f t="shared" si="2"/>
        <v>0</v>
      </c>
    </row>
    <row r="24" ht="15.75" spans="1:15">
      <c r="A24" s="263">
        <v>4</v>
      </c>
      <c r="B24" s="314" t="s">
        <v>183</v>
      </c>
      <c r="C24" s="315">
        <f>C26</f>
        <v>29</v>
      </c>
      <c r="D24" s="315">
        <f t="shared" ref="D24:O24" si="5">D26</f>
        <v>9</v>
      </c>
      <c r="E24" s="315" t="str">
        <f t="shared" si="5"/>
        <v>-</v>
      </c>
      <c r="F24" s="315">
        <f t="shared" si="5"/>
        <v>8</v>
      </c>
      <c r="G24" s="315" t="str">
        <f t="shared" si="5"/>
        <v>-</v>
      </c>
      <c r="H24" s="315">
        <f t="shared" si="5"/>
        <v>17</v>
      </c>
      <c r="I24" s="315" t="str">
        <f t="shared" si="5"/>
        <v>-</v>
      </c>
      <c r="J24" s="315">
        <f t="shared" si="5"/>
        <v>12</v>
      </c>
      <c r="K24" s="315" t="str">
        <f t="shared" si="5"/>
        <v>-</v>
      </c>
      <c r="L24" s="315">
        <f t="shared" si="5"/>
        <v>0</v>
      </c>
      <c r="M24" s="315" t="str">
        <f t="shared" si="5"/>
        <v>-</v>
      </c>
      <c r="N24" s="315">
        <f t="shared" si="5"/>
        <v>12</v>
      </c>
      <c r="O24" s="315" t="str">
        <f t="shared" si="5"/>
        <v>-</v>
      </c>
    </row>
    <row r="25" ht="15.75" spans="1:15">
      <c r="A25" s="257"/>
      <c r="B25" s="316" t="s">
        <v>30</v>
      </c>
      <c r="C25" s="317"/>
      <c r="D25" s="317"/>
      <c r="E25" s="317"/>
      <c r="F25" s="317"/>
      <c r="G25" s="317"/>
      <c r="H25" s="318"/>
      <c r="I25" s="318"/>
      <c r="J25" s="339"/>
      <c r="K25" s="339"/>
      <c r="L25" s="339"/>
      <c r="M25" s="339"/>
      <c r="N25" s="339"/>
      <c r="O25" s="339"/>
    </row>
    <row r="26" ht="15.75" spans="1:15">
      <c r="A26" s="19" t="s">
        <v>106</v>
      </c>
      <c r="B26" s="319" t="s">
        <v>184</v>
      </c>
      <c r="C26" s="309">
        <f>D26+F26+J26+L26</f>
        <v>29</v>
      </c>
      <c r="D26" s="311">
        <v>9</v>
      </c>
      <c r="E26" s="320" t="s">
        <v>185</v>
      </c>
      <c r="F26" s="311">
        <v>8</v>
      </c>
      <c r="G26" s="320" t="s">
        <v>185</v>
      </c>
      <c r="H26" s="307">
        <f>D26+F26</f>
        <v>17</v>
      </c>
      <c r="I26" s="322" t="s">
        <v>185</v>
      </c>
      <c r="J26" s="340">
        <v>12</v>
      </c>
      <c r="K26" s="341" t="s">
        <v>185</v>
      </c>
      <c r="L26" s="340"/>
      <c r="M26" s="341" t="s">
        <v>185</v>
      </c>
      <c r="N26" s="304">
        <f t="shared" ref="N26:O33" si="6">J26+L26</f>
        <v>12</v>
      </c>
      <c r="O26" s="341" t="s">
        <v>185</v>
      </c>
    </row>
    <row r="27" ht="15.75" spans="1:15">
      <c r="A27" s="19" t="s">
        <v>108</v>
      </c>
      <c r="B27" s="319" t="s">
        <v>186</v>
      </c>
      <c r="C27" s="309">
        <f>D27+F27+J27+L27</f>
        <v>414</v>
      </c>
      <c r="D27" s="311">
        <v>147</v>
      </c>
      <c r="E27" s="320" t="s">
        <v>185</v>
      </c>
      <c r="F27" s="311">
        <v>155</v>
      </c>
      <c r="G27" s="320" t="s">
        <v>185</v>
      </c>
      <c r="H27" s="307">
        <f>D27+F27</f>
        <v>302</v>
      </c>
      <c r="I27" s="322" t="s">
        <v>185</v>
      </c>
      <c r="J27" s="340">
        <v>112</v>
      </c>
      <c r="K27" s="341" t="s">
        <v>185</v>
      </c>
      <c r="L27" s="340"/>
      <c r="M27" s="341" t="s">
        <v>185</v>
      </c>
      <c r="N27" s="304">
        <f t="shared" si="6"/>
        <v>112</v>
      </c>
      <c r="O27" s="341" t="s">
        <v>185</v>
      </c>
    </row>
    <row r="28" ht="15.75" spans="1:15">
      <c r="A28" s="263">
        <v>5</v>
      </c>
      <c r="B28" s="314" t="s">
        <v>187</v>
      </c>
      <c r="C28" s="315">
        <f t="shared" ref="C28:C33" si="7">H28+I28+N28+O28</f>
        <v>72</v>
      </c>
      <c r="D28" s="315">
        <f t="shared" ref="D28:M28" si="8">D30+D31+D32</f>
        <v>16</v>
      </c>
      <c r="E28" s="315">
        <f t="shared" si="8"/>
        <v>0</v>
      </c>
      <c r="F28" s="315">
        <f t="shared" si="8"/>
        <v>16</v>
      </c>
      <c r="G28" s="315">
        <f t="shared" si="8"/>
        <v>0</v>
      </c>
      <c r="H28" s="307">
        <f t="shared" si="8"/>
        <v>32</v>
      </c>
      <c r="I28" s="307">
        <f t="shared" si="8"/>
        <v>0</v>
      </c>
      <c r="J28" s="307">
        <f t="shared" si="8"/>
        <v>40</v>
      </c>
      <c r="K28" s="307">
        <f t="shared" si="8"/>
        <v>0</v>
      </c>
      <c r="L28" s="307">
        <f t="shared" si="8"/>
        <v>0</v>
      </c>
      <c r="M28" s="307">
        <f t="shared" si="8"/>
        <v>0</v>
      </c>
      <c r="N28" s="307">
        <f t="shared" si="6"/>
        <v>40</v>
      </c>
      <c r="O28" s="307">
        <f t="shared" si="6"/>
        <v>0</v>
      </c>
    </row>
    <row r="29" ht="15.75" spans="1:15">
      <c r="A29" s="257"/>
      <c r="B29" s="319" t="s">
        <v>30</v>
      </c>
      <c r="C29" s="315">
        <f t="shared" si="7"/>
        <v>0</v>
      </c>
      <c r="D29" s="309"/>
      <c r="E29" s="309"/>
      <c r="F29" s="309"/>
      <c r="G29" s="309"/>
      <c r="H29" s="308"/>
      <c r="I29" s="308"/>
      <c r="J29" s="126"/>
      <c r="K29" s="126"/>
      <c r="L29" s="126"/>
      <c r="M29" s="126"/>
      <c r="N29" s="307">
        <f t="shared" si="6"/>
        <v>0</v>
      </c>
      <c r="O29" s="307">
        <f t="shared" si="6"/>
        <v>0</v>
      </c>
    </row>
    <row r="30" ht="15.75" spans="1:15">
      <c r="A30" s="19" t="s">
        <v>188</v>
      </c>
      <c r="B30" s="319" t="s">
        <v>189</v>
      </c>
      <c r="C30" s="315">
        <f t="shared" si="7"/>
        <v>51</v>
      </c>
      <c r="D30" s="309">
        <v>12</v>
      </c>
      <c r="E30" s="309"/>
      <c r="F30" s="309">
        <v>4</v>
      </c>
      <c r="G30" s="309"/>
      <c r="H30" s="307">
        <f t="shared" ref="H30:I32" si="9">D30+F30</f>
        <v>16</v>
      </c>
      <c r="I30" s="307">
        <f t="shared" si="9"/>
        <v>0</v>
      </c>
      <c r="J30" s="126">
        <v>35</v>
      </c>
      <c r="K30" s="126"/>
      <c r="L30" s="126"/>
      <c r="M30" s="126"/>
      <c r="N30" s="307">
        <f t="shared" si="6"/>
        <v>35</v>
      </c>
      <c r="O30" s="307">
        <f t="shared" si="6"/>
        <v>0</v>
      </c>
    </row>
    <row r="31" ht="15.75" spans="1:15">
      <c r="A31" s="19" t="s">
        <v>190</v>
      </c>
      <c r="B31" s="319" t="s">
        <v>191</v>
      </c>
      <c r="C31" s="315">
        <f t="shared" si="7"/>
        <v>14</v>
      </c>
      <c r="D31" s="309">
        <v>2</v>
      </c>
      <c r="E31" s="317"/>
      <c r="F31" s="309">
        <v>7</v>
      </c>
      <c r="G31" s="309"/>
      <c r="H31" s="307">
        <f t="shared" si="9"/>
        <v>9</v>
      </c>
      <c r="I31" s="307">
        <f t="shared" si="9"/>
        <v>0</v>
      </c>
      <c r="J31" s="126">
        <v>5</v>
      </c>
      <c r="K31" s="126"/>
      <c r="L31" s="126"/>
      <c r="M31" s="126"/>
      <c r="N31" s="307">
        <f t="shared" si="6"/>
        <v>5</v>
      </c>
      <c r="O31" s="307">
        <f t="shared" si="6"/>
        <v>0</v>
      </c>
    </row>
    <row r="32" ht="15.75" spans="1:15">
      <c r="A32" s="19" t="s">
        <v>192</v>
      </c>
      <c r="B32" s="319" t="s">
        <v>193</v>
      </c>
      <c r="C32" s="315">
        <f t="shared" si="7"/>
        <v>7</v>
      </c>
      <c r="D32" s="309">
        <v>2</v>
      </c>
      <c r="E32" s="317"/>
      <c r="F32" s="309">
        <v>5</v>
      </c>
      <c r="G32" s="309"/>
      <c r="H32" s="307">
        <f t="shared" si="9"/>
        <v>7</v>
      </c>
      <c r="I32" s="307">
        <f t="shared" si="9"/>
        <v>0</v>
      </c>
      <c r="J32" s="126"/>
      <c r="K32" s="126"/>
      <c r="L32" s="126"/>
      <c r="M32" s="126"/>
      <c r="N32" s="307">
        <f t="shared" si="6"/>
        <v>0</v>
      </c>
      <c r="O32" s="307">
        <f t="shared" si="6"/>
        <v>0</v>
      </c>
    </row>
    <row r="33" ht="15.75" spans="1:15">
      <c r="A33" s="263">
        <v>6</v>
      </c>
      <c r="B33" s="264" t="s">
        <v>194</v>
      </c>
      <c r="C33" s="315">
        <f t="shared" si="7"/>
        <v>58</v>
      </c>
      <c r="D33" s="315">
        <f>D35</f>
        <v>9</v>
      </c>
      <c r="E33" s="315">
        <f>E36+E37+E38</f>
        <v>8</v>
      </c>
      <c r="F33" s="315">
        <f>F35</f>
        <v>13</v>
      </c>
      <c r="G33" s="315">
        <f>G36+G37+G38</f>
        <v>9</v>
      </c>
      <c r="H33" s="307">
        <f>H35</f>
        <v>22</v>
      </c>
      <c r="I33" s="307">
        <f>I36+I37+I38</f>
        <v>17</v>
      </c>
      <c r="J33" s="307">
        <f>J35</f>
        <v>19</v>
      </c>
      <c r="K33" s="307">
        <f>K36+K37+K38</f>
        <v>0</v>
      </c>
      <c r="L33" s="307">
        <f>L35</f>
        <v>0</v>
      </c>
      <c r="M33" s="307">
        <f>M36+M37+M38</f>
        <v>0</v>
      </c>
      <c r="N33" s="307">
        <f t="shared" si="6"/>
        <v>19</v>
      </c>
      <c r="O33" s="307">
        <f t="shared" si="6"/>
        <v>0</v>
      </c>
    </row>
    <row r="34" ht="15.75" spans="1:15">
      <c r="A34" s="19"/>
      <c r="B34" s="284" t="s">
        <v>30</v>
      </c>
      <c r="C34" s="317"/>
      <c r="D34" s="317"/>
      <c r="E34" s="317"/>
      <c r="F34" s="317"/>
      <c r="G34" s="317"/>
      <c r="H34" s="318"/>
      <c r="I34" s="318"/>
      <c r="J34" s="339"/>
      <c r="K34" s="339"/>
      <c r="L34" s="339"/>
      <c r="M34" s="339"/>
      <c r="N34" s="339"/>
      <c r="O34" s="339"/>
    </row>
    <row r="35" ht="15.75" spans="1:15">
      <c r="A35" s="270" t="s">
        <v>195</v>
      </c>
      <c r="B35" s="278" t="s">
        <v>196</v>
      </c>
      <c r="C35" s="309">
        <f>D35+F35+J35+L35</f>
        <v>41</v>
      </c>
      <c r="D35" s="311">
        <v>9</v>
      </c>
      <c r="E35" s="320" t="s">
        <v>185</v>
      </c>
      <c r="F35" s="311">
        <v>13</v>
      </c>
      <c r="G35" s="320" t="s">
        <v>185</v>
      </c>
      <c r="H35" s="307">
        <f>D35+F35</f>
        <v>22</v>
      </c>
      <c r="I35" s="322" t="s">
        <v>185</v>
      </c>
      <c r="J35" s="340">
        <v>19</v>
      </c>
      <c r="K35" s="341" t="s">
        <v>185</v>
      </c>
      <c r="L35" s="126"/>
      <c r="M35" s="341" t="s">
        <v>185</v>
      </c>
      <c r="N35" s="304">
        <f>J35+L35</f>
        <v>19</v>
      </c>
      <c r="O35" s="341" t="s">
        <v>185</v>
      </c>
    </row>
    <row r="36" ht="15.75" spans="1:15">
      <c r="A36" s="270" t="s">
        <v>197</v>
      </c>
      <c r="B36" s="321" t="s">
        <v>198</v>
      </c>
      <c r="C36" s="309">
        <f>E36+G36+K36+M36</f>
        <v>0</v>
      </c>
      <c r="D36" s="320" t="s">
        <v>185</v>
      </c>
      <c r="E36" s="309"/>
      <c r="F36" s="320" t="s">
        <v>185</v>
      </c>
      <c r="G36" s="309"/>
      <c r="H36" s="322" t="s">
        <v>185</v>
      </c>
      <c r="I36" s="307">
        <f>E36+G36</f>
        <v>0</v>
      </c>
      <c r="J36" s="341" t="s">
        <v>185</v>
      </c>
      <c r="K36" s="126"/>
      <c r="L36" s="341" t="s">
        <v>185</v>
      </c>
      <c r="M36" s="126"/>
      <c r="N36" s="341" t="s">
        <v>185</v>
      </c>
      <c r="O36" s="304">
        <f>K36+M36</f>
        <v>0</v>
      </c>
    </row>
    <row r="37" ht="15.75" spans="1:15">
      <c r="A37" s="270" t="s">
        <v>199</v>
      </c>
      <c r="B37" s="323" t="s">
        <v>200</v>
      </c>
      <c r="C37" s="309">
        <f>E37+G37+K37+M37</f>
        <v>17</v>
      </c>
      <c r="D37" s="320" t="s">
        <v>185</v>
      </c>
      <c r="E37" s="308">
        <v>8</v>
      </c>
      <c r="F37" s="320" t="s">
        <v>185</v>
      </c>
      <c r="G37" s="308">
        <v>9</v>
      </c>
      <c r="H37" s="322" t="s">
        <v>185</v>
      </c>
      <c r="I37" s="307">
        <f>E37+G37</f>
        <v>17</v>
      </c>
      <c r="J37" s="341" t="s">
        <v>185</v>
      </c>
      <c r="K37" s="308"/>
      <c r="L37" s="341" t="s">
        <v>185</v>
      </c>
      <c r="M37" s="308"/>
      <c r="N37" s="341" t="s">
        <v>185</v>
      </c>
      <c r="O37" s="304">
        <f>K37+M37</f>
        <v>0</v>
      </c>
    </row>
    <row r="38" ht="15.75" spans="1:15">
      <c r="A38" s="270" t="s">
        <v>201</v>
      </c>
      <c r="B38" s="324" t="s">
        <v>202</v>
      </c>
      <c r="C38" s="309">
        <f>E38+G38+K38+M38</f>
        <v>0</v>
      </c>
      <c r="D38" s="320" t="s">
        <v>185</v>
      </c>
      <c r="E38" s="308"/>
      <c r="F38" s="320" t="s">
        <v>185</v>
      </c>
      <c r="G38" s="308"/>
      <c r="H38" s="322" t="s">
        <v>185</v>
      </c>
      <c r="I38" s="307">
        <f>E38+G38</f>
        <v>0</v>
      </c>
      <c r="J38" s="341" t="s">
        <v>185</v>
      </c>
      <c r="K38" s="308"/>
      <c r="L38" s="341" t="s">
        <v>185</v>
      </c>
      <c r="M38" s="308"/>
      <c r="N38" s="341" t="s">
        <v>185</v>
      </c>
      <c r="O38" s="304">
        <f>K38+M38</f>
        <v>0</v>
      </c>
    </row>
    <row r="39" ht="31.5" spans="1:15">
      <c r="A39" s="325" t="s">
        <v>203</v>
      </c>
      <c r="B39" s="296" t="s">
        <v>204</v>
      </c>
      <c r="C39" s="315">
        <f>D39+F39+J39+L39</f>
        <v>104</v>
      </c>
      <c r="D39" s="309">
        <v>34</v>
      </c>
      <c r="E39" s="309"/>
      <c r="F39" s="309">
        <v>34</v>
      </c>
      <c r="G39" s="309" t="s">
        <v>185</v>
      </c>
      <c r="H39" s="308">
        <f>D39+F39</f>
        <v>68</v>
      </c>
      <c r="I39" s="308" t="s">
        <v>185</v>
      </c>
      <c r="J39" s="308">
        <v>36</v>
      </c>
      <c r="K39" s="308" t="s">
        <v>185</v>
      </c>
      <c r="L39" s="308"/>
      <c r="M39" s="308" t="s">
        <v>185</v>
      </c>
      <c r="N39" s="307">
        <f t="shared" ref="N39:N48" si="10">J39+L39</f>
        <v>36</v>
      </c>
      <c r="O39" s="308" t="s">
        <v>185</v>
      </c>
    </row>
    <row r="40" ht="15.75" spans="1:15">
      <c r="A40" s="270" t="s">
        <v>205</v>
      </c>
      <c r="B40" s="326" t="s">
        <v>206</v>
      </c>
      <c r="C40" s="309">
        <f>H40+N40</f>
        <v>11460</v>
      </c>
      <c r="D40" s="309">
        <v>1510</v>
      </c>
      <c r="E40" s="320" t="s">
        <v>185</v>
      </c>
      <c r="F40" s="309">
        <v>3670</v>
      </c>
      <c r="G40" s="320" t="s">
        <v>185</v>
      </c>
      <c r="H40" s="307">
        <f>D40+F40</f>
        <v>5180</v>
      </c>
      <c r="I40" s="322" t="s">
        <v>185</v>
      </c>
      <c r="J40" s="126">
        <v>6280</v>
      </c>
      <c r="K40" s="341" t="s">
        <v>185</v>
      </c>
      <c r="L40" s="126"/>
      <c r="M40" s="341" t="s">
        <v>185</v>
      </c>
      <c r="N40" s="304">
        <f t="shared" si="10"/>
        <v>6280</v>
      </c>
      <c r="O40" s="341" t="s">
        <v>185</v>
      </c>
    </row>
    <row r="41" ht="31.5" spans="1:15">
      <c r="A41" s="270" t="s">
        <v>207</v>
      </c>
      <c r="B41" s="326" t="s">
        <v>208</v>
      </c>
      <c r="C41" s="309">
        <f>D41+F41+J41+L41</f>
        <v>2694</v>
      </c>
      <c r="D41" s="309">
        <v>768</v>
      </c>
      <c r="E41" s="320" t="s">
        <v>185</v>
      </c>
      <c r="F41" s="309">
        <v>958</v>
      </c>
      <c r="G41" s="320" t="s">
        <v>185</v>
      </c>
      <c r="H41" s="307">
        <f>D41+F41</f>
        <v>1726</v>
      </c>
      <c r="I41" s="322" t="s">
        <v>185</v>
      </c>
      <c r="J41" s="126">
        <v>968</v>
      </c>
      <c r="K41" s="341" t="s">
        <v>185</v>
      </c>
      <c r="L41" s="126"/>
      <c r="M41" s="341" t="s">
        <v>185</v>
      </c>
      <c r="N41" s="304">
        <f t="shared" si="10"/>
        <v>968</v>
      </c>
      <c r="O41" s="341" t="s">
        <v>185</v>
      </c>
    </row>
    <row r="42" ht="15.75" spans="1:15">
      <c r="A42" s="270" t="s">
        <v>209</v>
      </c>
      <c r="B42" s="326" t="s">
        <v>210</v>
      </c>
      <c r="C42" s="309">
        <f>H42+I42+N42+O42</f>
        <v>33320</v>
      </c>
      <c r="D42" s="309">
        <v>6040</v>
      </c>
      <c r="E42" s="309"/>
      <c r="F42" s="309">
        <v>14680</v>
      </c>
      <c r="G42" s="309"/>
      <c r="H42" s="307">
        <f>D42+F42</f>
        <v>20720</v>
      </c>
      <c r="I42" s="307">
        <f>E42+G42</f>
        <v>0</v>
      </c>
      <c r="J42" s="126">
        <v>12600</v>
      </c>
      <c r="K42" s="126"/>
      <c r="L42" s="126"/>
      <c r="M42" s="126"/>
      <c r="N42" s="304">
        <f t="shared" si="10"/>
        <v>12600</v>
      </c>
      <c r="O42" s="304">
        <f>K42+M42</f>
        <v>0</v>
      </c>
    </row>
    <row r="43" ht="15.75" spans="1:15">
      <c r="A43" s="270" t="s">
        <v>211</v>
      </c>
      <c r="B43" s="326" t="s">
        <v>212</v>
      </c>
      <c r="C43" s="309">
        <f>D43+E43+F43+G43+J43+K43+L43+M43</f>
        <v>0</v>
      </c>
      <c r="D43" s="309"/>
      <c r="E43" s="309"/>
      <c r="F43" s="309">
        <v>0</v>
      </c>
      <c r="G43" s="309"/>
      <c r="H43" s="307">
        <f>D43+F43</f>
        <v>0</v>
      </c>
      <c r="I43" s="307">
        <f>E43+G43</f>
        <v>0</v>
      </c>
      <c r="J43" s="126"/>
      <c r="K43" s="126"/>
      <c r="L43" s="126"/>
      <c r="M43" s="126"/>
      <c r="N43" s="304">
        <f t="shared" si="10"/>
        <v>0</v>
      </c>
      <c r="O43" s="304">
        <f>K43+M43</f>
        <v>0</v>
      </c>
    </row>
    <row r="44" ht="31.5" spans="1:15">
      <c r="A44" s="263">
        <v>8</v>
      </c>
      <c r="B44" s="264" t="s">
        <v>213</v>
      </c>
      <c r="C44" s="307">
        <f>H44+N44</f>
        <v>13</v>
      </c>
      <c r="D44" s="307">
        <f>D46+D47</f>
        <v>0</v>
      </c>
      <c r="E44" s="322" t="s">
        <v>185</v>
      </c>
      <c r="F44" s="307">
        <f t="shared" ref="F44:L44" si="11">F46+F47</f>
        <v>13</v>
      </c>
      <c r="G44" s="322" t="s">
        <v>185</v>
      </c>
      <c r="H44" s="307">
        <f>H46+H47</f>
        <v>13</v>
      </c>
      <c r="I44" s="322" t="s">
        <v>185</v>
      </c>
      <c r="J44" s="307">
        <f t="shared" si="11"/>
        <v>0</v>
      </c>
      <c r="K44" s="322" t="s">
        <v>185</v>
      </c>
      <c r="L44" s="307">
        <f t="shared" si="11"/>
        <v>0</v>
      </c>
      <c r="M44" s="322" t="s">
        <v>185</v>
      </c>
      <c r="N44" s="304">
        <f t="shared" si="10"/>
        <v>0</v>
      </c>
      <c r="O44" s="322" t="s">
        <v>185</v>
      </c>
    </row>
    <row r="45" ht="15.75" spans="1:15">
      <c r="A45" s="19"/>
      <c r="B45" s="316" t="s">
        <v>30</v>
      </c>
      <c r="C45" s="307">
        <f>H45+N45</f>
        <v>0</v>
      </c>
      <c r="D45" s="327"/>
      <c r="E45" s="320" t="s">
        <v>185</v>
      </c>
      <c r="F45" s="328"/>
      <c r="G45" s="320" t="s">
        <v>185</v>
      </c>
      <c r="H45" s="329"/>
      <c r="I45" s="322" t="s">
        <v>185</v>
      </c>
      <c r="J45" s="126"/>
      <c r="K45" s="322" t="s">
        <v>185</v>
      </c>
      <c r="L45" s="126"/>
      <c r="M45" s="322" t="s">
        <v>185</v>
      </c>
      <c r="N45" s="304">
        <f t="shared" si="10"/>
        <v>0</v>
      </c>
      <c r="O45" s="322" t="s">
        <v>185</v>
      </c>
    </row>
    <row r="46" ht="15.75" spans="1:15">
      <c r="A46" s="270" t="s">
        <v>214</v>
      </c>
      <c r="B46" s="319" t="s">
        <v>215</v>
      </c>
      <c r="C46" s="307">
        <f>H46+N46</f>
        <v>5</v>
      </c>
      <c r="D46" s="327"/>
      <c r="E46" s="320" t="s">
        <v>185</v>
      </c>
      <c r="F46" s="328">
        <v>5</v>
      </c>
      <c r="G46" s="320" t="s">
        <v>185</v>
      </c>
      <c r="H46" s="307">
        <f>D46+F46</f>
        <v>5</v>
      </c>
      <c r="I46" s="322" t="s">
        <v>185</v>
      </c>
      <c r="J46" s="126"/>
      <c r="K46" s="322" t="s">
        <v>185</v>
      </c>
      <c r="L46" s="126"/>
      <c r="M46" s="322" t="s">
        <v>185</v>
      </c>
      <c r="N46" s="304">
        <f t="shared" si="10"/>
        <v>0</v>
      </c>
      <c r="O46" s="322" t="s">
        <v>185</v>
      </c>
    </row>
    <row r="47" ht="15.75" spans="1:15">
      <c r="A47" s="270" t="s">
        <v>216</v>
      </c>
      <c r="B47" s="319" t="s">
        <v>217</v>
      </c>
      <c r="C47" s="307">
        <f>H47+N47</f>
        <v>8</v>
      </c>
      <c r="D47" s="327"/>
      <c r="E47" s="320" t="s">
        <v>185</v>
      </c>
      <c r="F47" s="328">
        <v>8</v>
      </c>
      <c r="G47" s="320" t="s">
        <v>185</v>
      </c>
      <c r="H47" s="307">
        <f>D47+F47</f>
        <v>8</v>
      </c>
      <c r="I47" s="322" t="s">
        <v>185</v>
      </c>
      <c r="J47" s="126"/>
      <c r="K47" s="322" t="s">
        <v>185</v>
      </c>
      <c r="L47" s="126"/>
      <c r="M47" s="322" t="s">
        <v>185</v>
      </c>
      <c r="N47" s="304">
        <f t="shared" si="10"/>
        <v>0</v>
      </c>
      <c r="O47" s="322" t="s">
        <v>185</v>
      </c>
    </row>
    <row r="48" ht="31.5" spans="1:15">
      <c r="A48" s="263">
        <v>9</v>
      </c>
      <c r="B48" s="264" t="s">
        <v>218</v>
      </c>
      <c r="C48" s="307">
        <f>H48+I48+N48+O48</f>
        <v>78</v>
      </c>
      <c r="D48" s="307">
        <f>D50+D51+D52+D53+D54</f>
        <v>30</v>
      </c>
      <c r="E48" s="307">
        <f>E51+E54</f>
        <v>0</v>
      </c>
      <c r="F48" s="307">
        <f>F50+F51+F52+F53+F54</f>
        <v>18</v>
      </c>
      <c r="G48" s="307">
        <f>G51+G54</f>
        <v>0</v>
      </c>
      <c r="H48" s="307">
        <f>D48+F48</f>
        <v>48</v>
      </c>
      <c r="I48" s="307">
        <f>I51+I54</f>
        <v>0</v>
      </c>
      <c r="J48" s="307">
        <f>J50+J51+J52+J53+J54</f>
        <v>30</v>
      </c>
      <c r="K48" s="307">
        <f>K51+K54</f>
        <v>0</v>
      </c>
      <c r="L48" s="307">
        <f>L50+L51+L52+L53+L54</f>
        <v>0</v>
      </c>
      <c r="M48" s="307">
        <f>M51+M54</f>
        <v>0</v>
      </c>
      <c r="N48" s="307">
        <f t="shared" si="10"/>
        <v>30</v>
      </c>
      <c r="O48" s="307">
        <f>K48+M48</f>
        <v>0</v>
      </c>
    </row>
    <row r="49" ht="15.75" spans="1:15">
      <c r="A49" s="19"/>
      <c r="B49" s="316" t="s">
        <v>30</v>
      </c>
      <c r="C49" s="327"/>
      <c r="D49" s="327"/>
      <c r="E49" s="327"/>
      <c r="F49" s="327"/>
      <c r="G49" s="327"/>
      <c r="H49" s="330"/>
      <c r="I49" s="330"/>
      <c r="J49" s="339"/>
      <c r="K49" s="339"/>
      <c r="L49" s="339"/>
      <c r="M49" s="339"/>
      <c r="N49" s="339"/>
      <c r="O49" s="339"/>
    </row>
    <row r="50" ht="15.75" spans="1:15">
      <c r="A50" s="270" t="s">
        <v>219</v>
      </c>
      <c r="B50" s="278" t="s">
        <v>220</v>
      </c>
      <c r="C50" s="331">
        <f>D50+F50+J50+L50</f>
        <v>8</v>
      </c>
      <c r="D50" s="332">
        <v>4</v>
      </c>
      <c r="E50" s="333" t="s">
        <v>185</v>
      </c>
      <c r="F50" s="332">
        <v>0</v>
      </c>
      <c r="G50" s="333" t="s">
        <v>185</v>
      </c>
      <c r="H50" s="331">
        <f>D50</f>
        <v>4</v>
      </c>
      <c r="I50" s="322" t="s">
        <v>185</v>
      </c>
      <c r="J50" s="328">
        <v>4</v>
      </c>
      <c r="K50" s="341" t="s">
        <v>185</v>
      </c>
      <c r="L50" s="126"/>
      <c r="M50" s="341" t="s">
        <v>185</v>
      </c>
      <c r="N50" s="304">
        <f>J50+L50</f>
        <v>4</v>
      </c>
      <c r="O50" s="341" t="s">
        <v>185</v>
      </c>
    </row>
    <row r="51" ht="31.5" spans="1:15">
      <c r="A51" s="270" t="s">
        <v>221</v>
      </c>
      <c r="B51" s="278" t="s">
        <v>222</v>
      </c>
      <c r="C51" s="307">
        <f>D51+E51+F51+G51+J51+K51+L51+M51</f>
        <v>24</v>
      </c>
      <c r="D51" s="329">
        <v>5</v>
      </c>
      <c r="E51" s="334"/>
      <c r="F51" s="329">
        <v>7</v>
      </c>
      <c r="G51" s="334"/>
      <c r="H51" s="307">
        <f>D51+F51</f>
        <v>12</v>
      </c>
      <c r="I51" s="307">
        <f>E51+G51</f>
        <v>0</v>
      </c>
      <c r="J51" s="328">
        <v>12</v>
      </c>
      <c r="K51" s="339"/>
      <c r="L51" s="328"/>
      <c r="M51" s="339"/>
      <c r="N51" s="342">
        <f>J51+L51</f>
        <v>12</v>
      </c>
      <c r="O51" s="304">
        <f>K51+M51</f>
        <v>0</v>
      </c>
    </row>
    <row r="52" ht="15.75" spans="1:15">
      <c r="A52" s="270" t="s">
        <v>223</v>
      </c>
      <c r="B52" s="278" t="s">
        <v>224</v>
      </c>
      <c r="C52" s="307">
        <f>H52</f>
        <v>1</v>
      </c>
      <c r="D52" s="329">
        <v>0</v>
      </c>
      <c r="E52" s="322" t="s">
        <v>185</v>
      </c>
      <c r="F52" s="329">
        <v>1</v>
      </c>
      <c r="G52" s="322" t="s">
        <v>185</v>
      </c>
      <c r="H52" s="329">
        <f>D52+F52</f>
        <v>1</v>
      </c>
      <c r="I52" s="322" t="s">
        <v>185</v>
      </c>
      <c r="J52" s="328">
        <v>0</v>
      </c>
      <c r="K52" s="341" t="s">
        <v>185</v>
      </c>
      <c r="L52" s="126"/>
      <c r="M52" s="341" t="s">
        <v>185</v>
      </c>
      <c r="N52" s="304">
        <v>0</v>
      </c>
      <c r="O52" s="341" t="s">
        <v>185</v>
      </c>
    </row>
    <row r="53" ht="31.5" spans="1:15">
      <c r="A53" s="270" t="s">
        <v>225</v>
      </c>
      <c r="B53" s="278" t="s">
        <v>226</v>
      </c>
      <c r="C53" s="307">
        <f>D53+F53+J53+L53</f>
        <v>1</v>
      </c>
      <c r="D53" s="334"/>
      <c r="E53" s="322" t="s">
        <v>185</v>
      </c>
      <c r="F53" s="334"/>
      <c r="G53" s="322" t="s">
        <v>185</v>
      </c>
      <c r="H53" s="329"/>
      <c r="I53" s="322" t="s">
        <v>185</v>
      </c>
      <c r="J53" s="328">
        <v>1</v>
      </c>
      <c r="K53" s="320" t="s">
        <v>185</v>
      </c>
      <c r="L53" s="328"/>
      <c r="M53" s="320" t="s">
        <v>185</v>
      </c>
      <c r="N53" s="315">
        <f>D53+F53+J53+L53</f>
        <v>1</v>
      </c>
      <c r="O53" s="320" t="s">
        <v>185</v>
      </c>
    </row>
    <row r="54" ht="31.5" spans="1:15">
      <c r="A54" s="270" t="s">
        <v>227</v>
      </c>
      <c r="B54" s="278" t="s">
        <v>228</v>
      </c>
      <c r="C54" s="307">
        <f>H54+I54+N54+O54</f>
        <v>44</v>
      </c>
      <c r="D54" s="329">
        <v>21</v>
      </c>
      <c r="E54" s="329"/>
      <c r="F54" s="329">
        <v>10</v>
      </c>
      <c r="G54" s="329"/>
      <c r="H54" s="307">
        <f>D54+F54</f>
        <v>31</v>
      </c>
      <c r="I54" s="307">
        <f>E54+G54</f>
        <v>0</v>
      </c>
      <c r="J54" s="328">
        <v>13</v>
      </c>
      <c r="K54" s="339"/>
      <c r="L54" s="328"/>
      <c r="M54" s="328"/>
      <c r="N54" s="315">
        <f>J54+L54</f>
        <v>13</v>
      </c>
      <c r="O54" s="315">
        <f>K54+M54</f>
        <v>0</v>
      </c>
    </row>
    <row r="55" ht="15.75" spans="1:15">
      <c r="A55" s="274" t="s">
        <v>229</v>
      </c>
      <c r="B55" s="264" t="s">
        <v>230</v>
      </c>
      <c r="C55" s="307">
        <f>H55+I55+N55+O55</f>
        <v>54</v>
      </c>
      <c r="D55" s="307">
        <f t="shared" ref="D55:M55" si="12">D57+D63</f>
        <v>8</v>
      </c>
      <c r="E55" s="307">
        <f t="shared" si="12"/>
        <v>0</v>
      </c>
      <c r="F55" s="307">
        <f t="shared" si="12"/>
        <v>11</v>
      </c>
      <c r="G55" s="307">
        <f t="shared" si="12"/>
        <v>0</v>
      </c>
      <c r="H55" s="307">
        <f>D55+F55</f>
        <v>19</v>
      </c>
      <c r="I55" s="307">
        <f>E55+G55</f>
        <v>0</v>
      </c>
      <c r="J55" s="307">
        <f t="shared" si="12"/>
        <v>35</v>
      </c>
      <c r="K55" s="307">
        <f t="shared" si="12"/>
        <v>0</v>
      </c>
      <c r="L55" s="307">
        <f t="shared" si="12"/>
        <v>0</v>
      </c>
      <c r="M55" s="307">
        <f t="shared" si="12"/>
        <v>0</v>
      </c>
      <c r="N55" s="307">
        <f>J55+L55</f>
        <v>35</v>
      </c>
      <c r="O55" s="307">
        <f>K55+M55</f>
        <v>0</v>
      </c>
    </row>
    <row r="56" ht="15.75" spans="1:15">
      <c r="A56" s="293"/>
      <c r="B56" s="294" t="s">
        <v>30</v>
      </c>
      <c r="C56" s="307">
        <f t="shared" ref="C56:C67" si="13">H56+I56+N56+O56</f>
        <v>0</v>
      </c>
      <c r="D56" s="335"/>
      <c r="E56" s="335"/>
      <c r="F56" s="335"/>
      <c r="G56" s="335"/>
      <c r="H56" s="318"/>
      <c r="I56" s="318"/>
      <c r="J56" s="339"/>
      <c r="K56" s="339"/>
      <c r="L56" s="339"/>
      <c r="M56" s="339"/>
      <c r="N56" s="307"/>
      <c r="O56" s="307"/>
    </row>
    <row r="57" ht="15.75" spans="1:15">
      <c r="A57" s="325" t="s">
        <v>231</v>
      </c>
      <c r="B57" s="294" t="s">
        <v>232</v>
      </c>
      <c r="C57" s="307">
        <f t="shared" si="13"/>
        <v>54</v>
      </c>
      <c r="D57" s="307">
        <f t="shared" ref="D57:M57" si="14">D58+D59+D60+D61+D62</f>
        <v>8</v>
      </c>
      <c r="E57" s="307">
        <f t="shared" si="14"/>
        <v>0</v>
      </c>
      <c r="F57" s="307">
        <f t="shared" si="14"/>
        <v>11</v>
      </c>
      <c r="G57" s="307">
        <f t="shared" si="14"/>
        <v>0</v>
      </c>
      <c r="H57" s="307">
        <f t="shared" si="14"/>
        <v>19</v>
      </c>
      <c r="I57" s="307">
        <f t="shared" si="14"/>
        <v>0</v>
      </c>
      <c r="J57" s="307">
        <f t="shared" si="14"/>
        <v>35</v>
      </c>
      <c r="K57" s="307">
        <f t="shared" si="14"/>
        <v>0</v>
      </c>
      <c r="L57" s="307">
        <f t="shared" si="14"/>
        <v>0</v>
      </c>
      <c r="M57" s="307">
        <f t="shared" si="14"/>
        <v>0</v>
      </c>
      <c r="N57" s="307">
        <f>J57+L57</f>
        <v>35</v>
      </c>
      <c r="O57" s="307">
        <f>K57+M57</f>
        <v>0</v>
      </c>
    </row>
    <row r="58" ht="15.75" spans="1:15">
      <c r="A58" s="293" t="s">
        <v>233</v>
      </c>
      <c r="B58" s="294" t="s">
        <v>234</v>
      </c>
      <c r="C58" s="307">
        <f t="shared" si="13"/>
        <v>0</v>
      </c>
      <c r="D58" s="308"/>
      <c r="E58" s="308"/>
      <c r="F58" s="308"/>
      <c r="G58" s="308"/>
      <c r="H58" s="307">
        <f>D58+F58</f>
        <v>0</v>
      </c>
      <c r="I58" s="307">
        <f>E58+G58</f>
        <v>0</v>
      </c>
      <c r="J58" s="126"/>
      <c r="K58" s="308"/>
      <c r="L58" s="308"/>
      <c r="M58" s="308"/>
      <c r="N58" s="304">
        <f>J58+L58</f>
        <v>0</v>
      </c>
      <c r="O58" s="304">
        <f>K58+M58</f>
        <v>0</v>
      </c>
    </row>
    <row r="59" ht="15.75" spans="1:15">
      <c r="A59" s="293" t="s">
        <v>235</v>
      </c>
      <c r="B59" s="294" t="s">
        <v>236</v>
      </c>
      <c r="C59" s="307">
        <f t="shared" si="13"/>
        <v>25</v>
      </c>
      <c r="D59" s="308">
        <v>8</v>
      </c>
      <c r="E59" s="336"/>
      <c r="F59" s="308">
        <v>8</v>
      </c>
      <c r="G59" s="336"/>
      <c r="H59" s="307">
        <f t="shared" ref="H59:I67" si="15">D59+F59</f>
        <v>16</v>
      </c>
      <c r="I59" s="307">
        <f t="shared" si="15"/>
        <v>0</v>
      </c>
      <c r="J59" s="328">
        <v>9</v>
      </c>
      <c r="K59" s="308"/>
      <c r="L59" s="328"/>
      <c r="M59" s="308"/>
      <c r="N59" s="304">
        <f t="shared" ref="N59:O67" si="16">J59+L59</f>
        <v>9</v>
      </c>
      <c r="O59" s="304">
        <f t="shared" si="16"/>
        <v>0</v>
      </c>
    </row>
    <row r="60" ht="15.75" spans="1:15">
      <c r="A60" s="293" t="s">
        <v>237</v>
      </c>
      <c r="B60" s="294" t="s">
        <v>238</v>
      </c>
      <c r="C60" s="307">
        <f t="shared" si="13"/>
        <v>0</v>
      </c>
      <c r="D60" s="308"/>
      <c r="E60" s="336"/>
      <c r="F60" s="308"/>
      <c r="G60" s="336"/>
      <c r="H60" s="307">
        <f t="shared" si="15"/>
        <v>0</v>
      </c>
      <c r="I60" s="307">
        <f t="shared" si="15"/>
        <v>0</v>
      </c>
      <c r="J60" s="339"/>
      <c r="K60" s="308"/>
      <c r="L60" s="126"/>
      <c r="M60" s="308"/>
      <c r="N60" s="304">
        <f t="shared" si="16"/>
        <v>0</v>
      </c>
      <c r="O60" s="304">
        <f t="shared" si="16"/>
        <v>0</v>
      </c>
    </row>
    <row r="61" ht="15.75" spans="1:15">
      <c r="A61" s="293" t="s">
        <v>239</v>
      </c>
      <c r="B61" s="294" t="s">
        <v>240</v>
      </c>
      <c r="C61" s="307">
        <f t="shared" si="13"/>
        <v>5</v>
      </c>
      <c r="D61" s="308"/>
      <c r="E61" s="336"/>
      <c r="F61" s="308">
        <v>3</v>
      </c>
      <c r="G61" s="336"/>
      <c r="H61" s="307">
        <f t="shared" si="15"/>
        <v>3</v>
      </c>
      <c r="I61" s="307">
        <f t="shared" si="15"/>
        <v>0</v>
      </c>
      <c r="J61" s="328">
        <v>2</v>
      </c>
      <c r="K61" s="308"/>
      <c r="L61" s="126"/>
      <c r="M61" s="308"/>
      <c r="N61" s="304">
        <f t="shared" si="16"/>
        <v>2</v>
      </c>
      <c r="O61" s="304">
        <f t="shared" si="16"/>
        <v>0</v>
      </c>
    </row>
    <row r="62" ht="15.75" spans="1:15">
      <c r="A62" s="293" t="s">
        <v>241</v>
      </c>
      <c r="B62" s="294" t="s">
        <v>8</v>
      </c>
      <c r="C62" s="307">
        <f t="shared" si="13"/>
        <v>24</v>
      </c>
      <c r="D62" s="308"/>
      <c r="E62" s="336"/>
      <c r="F62" s="308">
        <v>0</v>
      </c>
      <c r="G62" s="336"/>
      <c r="H62" s="307">
        <f t="shared" si="15"/>
        <v>0</v>
      </c>
      <c r="I62" s="307">
        <f t="shared" si="15"/>
        <v>0</v>
      </c>
      <c r="J62" s="126">
        <v>24</v>
      </c>
      <c r="K62" s="308"/>
      <c r="L62" s="339"/>
      <c r="M62" s="308"/>
      <c r="N62" s="304">
        <f t="shared" si="16"/>
        <v>24</v>
      </c>
      <c r="O62" s="304">
        <f t="shared" si="16"/>
        <v>0</v>
      </c>
    </row>
    <row r="63" ht="15.75" spans="1:15">
      <c r="A63" s="325" t="s">
        <v>242</v>
      </c>
      <c r="B63" s="294" t="s">
        <v>243</v>
      </c>
      <c r="C63" s="307">
        <f t="shared" si="13"/>
        <v>0</v>
      </c>
      <c r="D63" s="307">
        <f>D64+D65+D66+D67</f>
        <v>0</v>
      </c>
      <c r="E63" s="307">
        <f>E64+E65+E66+E67</f>
        <v>0</v>
      </c>
      <c r="F63" s="307">
        <f>F64+F65+F66+F67</f>
        <v>0</v>
      </c>
      <c r="G63" s="307">
        <f>G64+G65+G66+G67</f>
        <v>0</v>
      </c>
      <c r="H63" s="307">
        <f t="shared" si="15"/>
        <v>0</v>
      </c>
      <c r="I63" s="307">
        <f t="shared" si="15"/>
        <v>0</v>
      </c>
      <c r="J63" s="307">
        <f>J64+J65+J66+J67</f>
        <v>0</v>
      </c>
      <c r="K63" s="307">
        <f>K64+K65+K66+K67</f>
        <v>0</v>
      </c>
      <c r="L63" s="307">
        <f>L64+L65+L66+L67</f>
        <v>0</v>
      </c>
      <c r="M63" s="307">
        <f>M64+M65+M66+M67</f>
        <v>0</v>
      </c>
      <c r="N63" s="304">
        <f t="shared" si="16"/>
        <v>0</v>
      </c>
      <c r="O63" s="304">
        <f t="shared" si="16"/>
        <v>0</v>
      </c>
    </row>
    <row r="64" ht="15.75" spans="1:15">
      <c r="A64" s="293" t="s">
        <v>244</v>
      </c>
      <c r="B64" s="294" t="s">
        <v>234</v>
      </c>
      <c r="C64" s="307">
        <f t="shared" si="13"/>
        <v>0</v>
      </c>
      <c r="D64" s="308"/>
      <c r="E64" s="308"/>
      <c r="F64" s="308"/>
      <c r="G64" s="308"/>
      <c r="H64" s="307">
        <f t="shared" si="15"/>
        <v>0</v>
      </c>
      <c r="I64" s="307">
        <f t="shared" si="15"/>
        <v>0</v>
      </c>
      <c r="J64" s="126"/>
      <c r="K64" s="126"/>
      <c r="L64" s="126"/>
      <c r="M64" s="126"/>
      <c r="N64" s="304">
        <f t="shared" si="16"/>
        <v>0</v>
      </c>
      <c r="O64" s="304">
        <f t="shared" si="16"/>
        <v>0</v>
      </c>
    </row>
    <row r="65" ht="15.75" spans="1:15">
      <c r="A65" s="293" t="s">
        <v>245</v>
      </c>
      <c r="B65" s="294" t="s">
        <v>238</v>
      </c>
      <c r="C65" s="307">
        <f t="shared" si="13"/>
        <v>0</v>
      </c>
      <c r="D65" s="308"/>
      <c r="E65" s="308"/>
      <c r="F65" s="308"/>
      <c r="G65" s="308"/>
      <c r="H65" s="307">
        <f t="shared" si="15"/>
        <v>0</v>
      </c>
      <c r="I65" s="307">
        <f t="shared" si="15"/>
        <v>0</v>
      </c>
      <c r="J65" s="126"/>
      <c r="K65" s="126"/>
      <c r="L65" s="126"/>
      <c r="M65" s="126"/>
      <c r="N65" s="304">
        <f t="shared" si="16"/>
        <v>0</v>
      </c>
      <c r="O65" s="304">
        <f t="shared" si="16"/>
        <v>0</v>
      </c>
    </row>
    <row r="66" ht="15.75" spans="1:15">
      <c r="A66" s="293" t="s">
        <v>246</v>
      </c>
      <c r="B66" s="294" t="s">
        <v>240</v>
      </c>
      <c r="C66" s="307">
        <f t="shared" si="13"/>
        <v>0</v>
      </c>
      <c r="D66" s="308"/>
      <c r="E66" s="308"/>
      <c r="F66" s="308"/>
      <c r="G66" s="308"/>
      <c r="H66" s="307">
        <f t="shared" si="15"/>
        <v>0</v>
      </c>
      <c r="I66" s="307">
        <f t="shared" si="15"/>
        <v>0</v>
      </c>
      <c r="J66" s="126"/>
      <c r="K66" s="126"/>
      <c r="L66" s="126"/>
      <c r="M66" s="126"/>
      <c r="N66" s="304">
        <f t="shared" si="16"/>
        <v>0</v>
      </c>
      <c r="O66" s="304">
        <f t="shared" si="16"/>
        <v>0</v>
      </c>
    </row>
    <row r="67" ht="15.75" spans="1:15">
      <c r="A67" s="293" t="s">
        <v>247</v>
      </c>
      <c r="B67" s="294" t="s">
        <v>8</v>
      </c>
      <c r="C67" s="307">
        <f t="shared" si="13"/>
        <v>0</v>
      </c>
      <c r="D67" s="308"/>
      <c r="E67" s="308"/>
      <c r="F67" s="308"/>
      <c r="G67" s="308"/>
      <c r="H67" s="307">
        <f t="shared" si="15"/>
        <v>0</v>
      </c>
      <c r="I67" s="307">
        <f t="shared" si="15"/>
        <v>0</v>
      </c>
      <c r="J67" s="126"/>
      <c r="K67" s="126"/>
      <c r="L67" s="126"/>
      <c r="M67" s="126"/>
      <c r="N67" s="304">
        <f t="shared" si="16"/>
        <v>0</v>
      </c>
      <c r="O67" s="304">
        <f t="shared" si="16"/>
        <v>0</v>
      </c>
    </row>
    <row r="68" ht="15.75" spans="1:15">
      <c r="A68" s="325" t="s">
        <v>248</v>
      </c>
      <c r="B68" s="343" t="s">
        <v>249</v>
      </c>
      <c r="C68" s="309">
        <f>C70+C76+C79</f>
        <v>93</v>
      </c>
      <c r="D68" s="309">
        <f t="shared" ref="D68:O68" si="17">D70+D76+D79</f>
        <v>22</v>
      </c>
      <c r="E68" s="309">
        <f t="shared" si="17"/>
        <v>0</v>
      </c>
      <c r="F68" s="309">
        <f t="shared" si="17"/>
        <v>29</v>
      </c>
      <c r="G68" s="309">
        <f t="shared" si="17"/>
        <v>0</v>
      </c>
      <c r="H68" s="309">
        <f t="shared" si="17"/>
        <v>51</v>
      </c>
      <c r="I68" s="309">
        <f t="shared" si="17"/>
        <v>0</v>
      </c>
      <c r="J68" s="309">
        <f t="shared" si="17"/>
        <v>42</v>
      </c>
      <c r="K68" s="309">
        <f t="shared" si="17"/>
        <v>0</v>
      </c>
      <c r="L68" s="309">
        <f t="shared" si="17"/>
        <v>0</v>
      </c>
      <c r="M68" s="309">
        <f t="shared" si="17"/>
        <v>0</v>
      </c>
      <c r="N68" s="309">
        <f t="shared" si="17"/>
        <v>42</v>
      </c>
      <c r="O68" s="309">
        <f t="shared" si="17"/>
        <v>0</v>
      </c>
    </row>
    <row r="69" ht="15.75" spans="1:15">
      <c r="A69" s="325"/>
      <c r="B69" s="344" t="s">
        <v>30</v>
      </c>
      <c r="C69" s="309"/>
      <c r="D69" s="309"/>
      <c r="E69" s="309"/>
      <c r="F69" s="309"/>
      <c r="G69" s="309"/>
      <c r="H69" s="308"/>
      <c r="I69" s="308"/>
      <c r="J69" s="308"/>
      <c r="K69" s="308"/>
      <c r="L69" s="308"/>
      <c r="M69" s="308"/>
      <c r="N69" s="308"/>
      <c r="O69" s="308"/>
    </row>
    <row r="70" ht="15.75" spans="1:15">
      <c r="A70" s="345" t="s">
        <v>250</v>
      </c>
      <c r="B70" s="346" t="s">
        <v>251</v>
      </c>
      <c r="C70" s="347">
        <f>C71+C72+C73+C74+C75</f>
        <v>93</v>
      </c>
      <c r="D70" s="347">
        <f t="shared" ref="D70:O70" si="18">D71+D72+D73+D74+D75</f>
        <v>22</v>
      </c>
      <c r="E70" s="347">
        <f t="shared" si="18"/>
        <v>0</v>
      </c>
      <c r="F70" s="347">
        <f t="shared" si="18"/>
        <v>29</v>
      </c>
      <c r="G70" s="347">
        <f t="shared" si="18"/>
        <v>0</v>
      </c>
      <c r="H70" s="347">
        <f t="shared" si="18"/>
        <v>51</v>
      </c>
      <c r="I70" s="347">
        <f t="shared" si="18"/>
        <v>0</v>
      </c>
      <c r="J70" s="347">
        <f t="shared" si="18"/>
        <v>42</v>
      </c>
      <c r="K70" s="347">
        <f t="shared" si="18"/>
        <v>0</v>
      </c>
      <c r="L70" s="347">
        <f t="shared" si="18"/>
        <v>0</v>
      </c>
      <c r="M70" s="347">
        <f t="shared" si="18"/>
        <v>0</v>
      </c>
      <c r="N70" s="347">
        <f t="shared" si="18"/>
        <v>42</v>
      </c>
      <c r="O70" s="347">
        <f t="shared" si="18"/>
        <v>0</v>
      </c>
    </row>
    <row r="71" ht="31.5" spans="1:15">
      <c r="A71" s="293" t="s">
        <v>252</v>
      </c>
      <c r="B71" s="348" t="s">
        <v>253</v>
      </c>
      <c r="C71" s="309">
        <f>D71+F71+J71+L71</f>
        <v>21</v>
      </c>
      <c r="D71" s="309">
        <v>4</v>
      </c>
      <c r="E71" s="320"/>
      <c r="F71" s="309">
        <v>5</v>
      </c>
      <c r="G71" s="320"/>
      <c r="H71" s="347">
        <f>D71+F71</f>
        <v>9</v>
      </c>
      <c r="I71" s="360"/>
      <c r="J71" s="126">
        <v>12</v>
      </c>
      <c r="K71" s="361"/>
      <c r="L71" s="328"/>
      <c r="M71" s="361"/>
      <c r="N71" s="347">
        <f>J71+L71</f>
        <v>12</v>
      </c>
      <c r="O71" s="361"/>
    </row>
    <row r="72" ht="31.5" spans="1:15">
      <c r="A72" s="293" t="s">
        <v>254</v>
      </c>
      <c r="B72" s="348" t="s">
        <v>255</v>
      </c>
      <c r="C72" s="309">
        <f>D72+F72+J72+L72</f>
        <v>9</v>
      </c>
      <c r="D72" s="309"/>
      <c r="E72" s="320"/>
      <c r="F72" s="309">
        <v>6</v>
      </c>
      <c r="G72" s="320"/>
      <c r="H72" s="347">
        <f>D72+F72</f>
        <v>6</v>
      </c>
      <c r="I72" s="360"/>
      <c r="J72" s="309">
        <v>3</v>
      </c>
      <c r="K72" s="361"/>
      <c r="L72" s="328"/>
      <c r="M72" s="361"/>
      <c r="N72" s="347">
        <f>J72+L72</f>
        <v>3</v>
      </c>
      <c r="O72" s="361"/>
    </row>
    <row r="73" ht="47.25" spans="1:15">
      <c r="A73" s="293" t="s">
        <v>256</v>
      </c>
      <c r="B73" s="349" t="s">
        <v>257</v>
      </c>
      <c r="C73" s="309">
        <f>D73+F73+J73+L73</f>
        <v>4</v>
      </c>
      <c r="D73" s="309"/>
      <c r="E73" s="320"/>
      <c r="F73" s="309">
        <v>2</v>
      </c>
      <c r="G73" s="320"/>
      <c r="H73" s="347">
        <f>D73+F73</f>
        <v>2</v>
      </c>
      <c r="I73" s="360"/>
      <c r="J73" s="328">
        <v>2</v>
      </c>
      <c r="K73" s="361"/>
      <c r="L73" s="328"/>
      <c r="M73" s="361"/>
      <c r="N73" s="347">
        <f>J73+L73</f>
        <v>2</v>
      </c>
      <c r="O73" s="361"/>
    </row>
    <row r="74" ht="15.75" spans="1:15">
      <c r="A74" s="293" t="s">
        <v>258</v>
      </c>
      <c r="B74" s="350" t="s">
        <v>259</v>
      </c>
      <c r="C74" s="309">
        <f>D74+F74+J74+L74</f>
        <v>51</v>
      </c>
      <c r="D74" s="309">
        <v>15</v>
      </c>
      <c r="E74" s="320"/>
      <c r="F74" s="309">
        <v>16</v>
      </c>
      <c r="G74" s="320"/>
      <c r="H74" s="347">
        <f>D74+F74</f>
        <v>31</v>
      </c>
      <c r="I74" s="360"/>
      <c r="J74" s="126">
        <v>20</v>
      </c>
      <c r="K74" s="361"/>
      <c r="L74" s="126"/>
      <c r="M74" s="361"/>
      <c r="N74" s="347">
        <f>J74+L74</f>
        <v>20</v>
      </c>
      <c r="O74" s="361"/>
    </row>
    <row r="75" ht="15.75" spans="1:15">
      <c r="A75" s="293" t="s">
        <v>260</v>
      </c>
      <c r="B75" s="321" t="s">
        <v>261</v>
      </c>
      <c r="C75" s="309">
        <f>D75+F75+J75+L75</f>
        <v>8</v>
      </c>
      <c r="D75" s="309">
        <v>3</v>
      </c>
      <c r="E75" s="320"/>
      <c r="F75" s="309">
        <v>0</v>
      </c>
      <c r="G75" s="320"/>
      <c r="H75" s="347">
        <f>D75+F75</f>
        <v>3</v>
      </c>
      <c r="I75" s="360"/>
      <c r="J75" s="126">
        <v>5</v>
      </c>
      <c r="K75" s="361"/>
      <c r="L75" s="328"/>
      <c r="M75" s="361"/>
      <c r="N75" s="347">
        <f>J75+L75</f>
        <v>5</v>
      </c>
      <c r="O75" s="361"/>
    </row>
    <row r="76" ht="15.75" spans="1:15">
      <c r="A76" s="325" t="s">
        <v>262</v>
      </c>
      <c r="B76" s="351" t="s">
        <v>263</v>
      </c>
      <c r="C76" s="309">
        <f>C77+C78</f>
        <v>0</v>
      </c>
      <c r="D76" s="309"/>
      <c r="E76" s="309">
        <f t="shared" ref="E76:O76" si="19">E77+E78</f>
        <v>0</v>
      </c>
      <c r="F76" s="309"/>
      <c r="G76" s="309">
        <f t="shared" si="19"/>
        <v>0</v>
      </c>
      <c r="H76" s="309">
        <f t="shared" si="19"/>
        <v>0</v>
      </c>
      <c r="I76" s="309">
        <f t="shared" si="19"/>
        <v>0</v>
      </c>
      <c r="J76" s="309"/>
      <c r="K76" s="309">
        <f t="shared" si="19"/>
        <v>0</v>
      </c>
      <c r="L76" s="309"/>
      <c r="M76" s="309">
        <f t="shared" si="19"/>
        <v>0</v>
      </c>
      <c r="N76" s="309">
        <f t="shared" si="19"/>
        <v>0</v>
      </c>
      <c r="O76" s="309">
        <f t="shared" si="19"/>
        <v>0</v>
      </c>
    </row>
    <row r="77" ht="47.25" spans="1:15">
      <c r="A77" s="293" t="s">
        <v>264</v>
      </c>
      <c r="B77" s="352" t="s">
        <v>265</v>
      </c>
      <c r="C77" s="309">
        <f>H77+N77</f>
        <v>0</v>
      </c>
      <c r="D77" s="309"/>
      <c r="E77" s="320"/>
      <c r="F77" s="309"/>
      <c r="G77" s="320"/>
      <c r="H77" s="308">
        <f>D77+F77</f>
        <v>0</v>
      </c>
      <c r="I77" s="322"/>
      <c r="J77" s="308"/>
      <c r="K77" s="322"/>
      <c r="L77" s="308"/>
      <c r="M77" s="322"/>
      <c r="N77" s="308">
        <f>J77+L77</f>
        <v>0</v>
      </c>
      <c r="O77" s="322"/>
    </row>
    <row r="78" ht="31.5" spans="1:15">
      <c r="A78" s="293" t="s">
        <v>266</v>
      </c>
      <c r="B78" s="352" t="s">
        <v>267</v>
      </c>
      <c r="C78" s="309">
        <f>H78+N78</f>
        <v>0</v>
      </c>
      <c r="D78" s="309"/>
      <c r="E78" s="320"/>
      <c r="F78" s="308"/>
      <c r="G78" s="320"/>
      <c r="H78" s="308">
        <f>D78+F78</f>
        <v>0</v>
      </c>
      <c r="I78" s="322"/>
      <c r="J78" s="308"/>
      <c r="K78" s="322"/>
      <c r="L78" s="308"/>
      <c r="M78" s="322"/>
      <c r="N78" s="308">
        <f>J78+L78</f>
        <v>0</v>
      </c>
      <c r="O78" s="322"/>
    </row>
    <row r="79" ht="15.75" spans="1:15">
      <c r="A79" s="325" t="s">
        <v>268</v>
      </c>
      <c r="B79" s="353" t="s">
        <v>269</v>
      </c>
      <c r="C79" s="309">
        <f>C80+C81</f>
        <v>0</v>
      </c>
      <c r="D79" s="309">
        <f t="shared" ref="D79:O79" si="20">D80+D81</f>
        <v>0</v>
      </c>
      <c r="E79" s="309">
        <f t="shared" si="20"/>
        <v>0</v>
      </c>
      <c r="F79" s="309">
        <f t="shared" si="20"/>
        <v>0</v>
      </c>
      <c r="G79" s="309">
        <f t="shared" si="20"/>
        <v>0</v>
      </c>
      <c r="H79" s="309">
        <f t="shared" si="20"/>
        <v>0</v>
      </c>
      <c r="I79" s="309">
        <f t="shared" si="20"/>
        <v>0</v>
      </c>
      <c r="J79" s="309">
        <f t="shared" si="20"/>
        <v>0</v>
      </c>
      <c r="K79" s="309">
        <f t="shared" si="20"/>
        <v>0</v>
      </c>
      <c r="L79" s="309">
        <f t="shared" si="20"/>
        <v>0</v>
      </c>
      <c r="M79" s="309">
        <f t="shared" si="20"/>
        <v>0</v>
      </c>
      <c r="N79" s="309">
        <f t="shared" si="20"/>
        <v>0</v>
      </c>
      <c r="O79" s="309">
        <f t="shared" si="20"/>
        <v>0</v>
      </c>
    </row>
    <row r="80" ht="47.25" spans="1:15">
      <c r="A80" s="293" t="s">
        <v>270</v>
      </c>
      <c r="B80" s="349" t="s">
        <v>271</v>
      </c>
      <c r="C80" s="309">
        <f>H80+N80</f>
        <v>0</v>
      </c>
      <c r="D80" s="309">
        <v>0</v>
      </c>
      <c r="E80" s="320"/>
      <c r="F80" s="309">
        <v>0</v>
      </c>
      <c r="G80" s="320"/>
      <c r="H80" s="308">
        <v>0</v>
      </c>
      <c r="I80" s="322"/>
      <c r="J80" s="308">
        <v>0</v>
      </c>
      <c r="K80" s="322"/>
      <c r="L80" s="308"/>
      <c r="M80" s="322"/>
      <c r="N80" s="308">
        <f>J80+L80</f>
        <v>0</v>
      </c>
      <c r="O80" s="322"/>
    </row>
    <row r="81" ht="15.75" spans="1:15">
      <c r="A81" s="293" t="s">
        <v>272</v>
      </c>
      <c r="B81" s="354" t="s">
        <v>273</v>
      </c>
      <c r="C81" s="335">
        <f>H81+N81</f>
        <v>0</v>
      </c>
      <c r="D81" s="335"/>
      <c r="E81" s="355"/>
      <c r="F81" s="308">
        <v>0</v>
      </c>
      <c r="G81" s="355"/>
      <c r="H81" s="318">
        <f>D81+F81</f>
        <v>0</v>
      </c>
      <c r="I81" s="360"/>
      <c r="J81" s="309">
        <v>0</v>
      </c>
      <c r="K81" s="362"/>
      <c r="L81" s="309"/>
      <c r="M81" s="362"/>
      <c r="N81" s="317">
        <f>J81+L81</f>
        <v>0</v>
      </c>
      <c r="O81" s="362"/>
    </row>
    <row r="82" ht="15.75" spans="1:15">
      <c r="A82" s="356"/>
      <c r="B82" s="357"/>
      <c r="C82" s="358"/>
      <c r="D82" s="358"/>
      <c r="E82" s="358"/>
      <c r="F82" s="358"/>
      <c r="G82" s="358"/>
      <c r="H82" s="359"/>
      <c r="I82" s="359"/>
      <c r="J82" s="363"/>
      <c r="K82" s="363"/>
      <c r="L82" s="363"/>
      <c r="M82" s="363"/>
      <c r="N82" s="363"/>
      <c r="O82" s="363"/>
    </row>
    <row r="83" ht="48" customHeight="1"/>
    <row r="85" ht="18.75" spans="2:2">
      <c r="B85" s="25" t="s">
        <v>118</v>
      </c>
    </row>
    <row r="90" ht="41.25" customHeight="1"/>
    <row r="162" ht="18.75" customHeight="1"/>
    <row r="169" ht="50.25" customHeight="1"/>
    <row r="241" ht="18.75" customHeight="1"/>
    <row r="248" ht="50.25" customHeight="1"/>
    <row r="320" ht="18.75" customHeight="1"/>
    <row r="327" ht="50.25" customHeight="1"/>
    <row r="399" ht="18.75" customHeight="1"/>
    <row r="406" ht="50.25" customHeight="1"/>
    <row r="478" ht="18.75" customHeight="1"/>
    <row r="485" ht="50.25" customHeight="1"/>
    <row r="499" spans="1:1">
      <c r="A499" s="364"/>
    </row>
    <row r="557" ht="18.75" customHeight="1"/>
    <row r="564" ht="50.25" customHeight="1"/>
    <row r="636" ht="18.75" customHeight="1"/>
    <row r="643" ht="50.25" customHeight="1"/>
    <row r="722" ht="50.25" customHeight="1"/>
    <row r="801" ht="50.25" customHeight="1"/>
    <row r="880" ht="50.25" customHeight="1"/>
    <row r="959" ht="50.25" customHeight="1"/>
  </sheetData>
  <mergeCells count="12">
    <mergeCell ref="A4:O4"/>
    <mergeCell ref="N5:O5"/>
    <mergeCell ref="D6:O6"/>
    <mergeCell ref="D7:E7"/>
    <mergeCell ref="F7:G7"/>
    <mergeCell ref="H7:I7"/>
    <mergeCell ref="J7:K7"/>
    <mergeCell ref="L7:M7"/>
    <mergeCell ref="N7:O7"/>
    <mergeCell ref="A6:A8"/>
    <mergeCell ref="B6:B8"/>
    <mergeCell ref="C6:C8"/>
  </mergeCells>
  <pageMargins left="0" right="0" top="0" bottom="0" header="0" footer="0"/>
  <pageSetup paperSize="9" scale="6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4"/>
  <sheetViews>
    <sheetView zoomScale="80" zoomScaleNormal="80" topLeftCell="A20" workbookViewId="0">
      <selection activeCell="I4" sqref="I4"/>
    </sheetView>
  </sheetViews>
  <sheetFormatPr defaultColWidth="9" defaultRowHeight="15"/>
  <cols>
    <col min="2" max="2" width="42.1428571428571" customWidth="1"/>
    <col min="3" max="3" width="16.1428571428571" customWidth="1"/>
    <col min="4" max="4" width="16.2857142857143" customWidth="1"/>
    <col min="5" max="5" width="11.1428571428571" customWidth="1"/>
    <col min="6" max="6" width="15.8571428571429" customWidth="1"/>
    <col min="7" max="7" width="20.5714285714286" customWidth="1"/>
    <col min="8" max="8" width="16" customWidth="1"/>
    <col min="9" max="9" width="20" customWidth="1"/>
  </cols>
  <sheetData>
    <row r="1" spans="6:9">
      <c r="F1" s="116"/>
      <c r="G1" s="116"/>
      <c r="H1" s="116"/>
      <c r="I1" s="116"/>
    </row>
    <row r="2" spans="6:9">
      <c r="F2" s="116"/>
      <c r="G2" s="116"/>
      <c r="H2" s="116"/>
      <c r="I2" s="116"/>
    </row>
    <row r="4" ht="48" customHeight="1" spans="2:9">
      <c r="B4" s="59" t="s">
        <v>274</v>
      </c>
      <c r="C4" s="59"/>
      <c r="D4" s="59"/>
      <c r="E4" s="59"/>
      <c r="F4" s="59"/>
      <c r="G4" s="59"/>
      <c r="H4" s="59"/>
      <c r="I4" s="300"/>
    </row>
    <row r="5" spans="5:5">
      <c r="E5" s="28" t="s">
        <v>275</v>
      </c>
    </row>
    <row r="6" spans="4:9">
      <c r="D6" s="260"/>
      <c r="I6" s="119" t="s">
        <v>276</v>
      </c>
    </row>
    <row r="7" ht="15.75" spans="1:9">
      <c r="A7" s="104" t="s">
        <v>121</v>
      </c>
      <c r="B7" s="105" t="s">
        <v>160</v>
      </c>
      <c r="C7" s="104" t="s">
        <v>29</v>
      </c>
      <c r="D7" s="104"/>
      <c r="E7" s="104"/>
      <c r="F7" s="104"/>
      <c r="G7" s="261" t="s">
        <v>30</v>
      </c>
      <c r="H7" s="261"/>
      <c r="I7" s="301" t="s">
        <v>277</v>
      </c>
    </row>
    <row r="8" ht="47.25" spans="1:9">
      <c r="A8" s="104"/>
      <c r="B8" s="105"/>
      <c r="C8" s="104" t="s">
        <v>278</v>
      </c>
      <c r="D8" s="104" t="s">
        <v>279</v>
      </c>
      <c r="E8" s="104" t="s">
        <v>280</v>
      </c>
      <c r="F8" s="104" t="s">
        <v>281</v>
      </c>
      <c r="G8" s="261" t="s">
        <v>282</v>
      </c>
      <c r="H8" s="61" t="s">
        <v>283</v>
      </c>
      <c r="I8" s="302"/>
    </row>
    <row r="9" ht="15.75" spans="1:9">
      <c r="A9" s="122" t="s">
        <v>142</v>
      </c>
      <c r="B9" s="123" t="s">
        <v>15</v>
      </c>
      <c r="C9" s="123" t="s">
        <v>16</v>
      </c>
      <c r="D9" s="123" t="s">
        <v>17</v>
      </c>
      <c r="E9" s="123" t="s">
        <v>18</v>
      </c>
      <c r="F9" s="123" t="s">
        <v>19</v>
      </c>
      <c r="G9" s="262" t="s">
        <v>20</v>
      </c>
      <c r="H9" s="262" t="s">
        <v>21</v>
      </c>
      <c r="I9" s="262" t="s">
        <v>22</v>
      </c>
    </row>
    <row r="10" ht="15.75" spans="1:9">
      <c r="A10" s="263">
        <v>1</v>
      </c>
      <c r="B10" s="264" t="s">
        <v>284</v>
      </c>
      <c r="C10" s="265">
        <f>C11</f>
        <v>365</v>
      </c>
      <c r="D10" s="266"/>
      <c r="E10" s="267"/>
      <c r="F10" s="267"/>
      <c r="G10" s="268"/>
      <c r="H10" s="269">
        <f>H11</f>
        <v>10</v>
      </c>
      <c r="I10" s="269">
        <f>I11</f>
        <v>365</v>
      </c>
    </row>
    <row r="11" ht="15.75" spans="1:9">
      <c r="A11" s="270" t="s">
        <v>31</v>
      </c>
      <c r="B11" s="271" t="s">
        <v>285</v>
      </c>
      <c r="C11" s="272">
        <v>365</v>
      </c>
      <c r="D11" s="271"/>
      <c r="E11" s="271"/>
      <c r="F11" s="271"/>
      <c r="G11" s="90"/>
      <c r="H11" s="273">
        <v>10</v>
      </c>
      <c r="I11" s="126">
        <f>C11+D11+E11+F11</f>
        <v>365</v>
      </c>
    </row>
    <row r="12" ht="15.75" spans="1:9">
      <c r="A12" s="270" t="s">
        <v>33</v>
      </c>
      <c r="B12" s="271" t="s">
        <v>286</v>
      </c>
      <c r="C12" s="272">
        <v>72129</v>
      </c>
      <c r="D12" s="271"/>
      <c r="E12" s="271"/>
      <c r="F12" s="271"/>
      <c r="G12" s="90"/>
      <c r="H12" s="273">
        <v>966</v>
      </c>
      <c r="I12" s="126">
        <f>C12+D12+E12+F12</f>
        <v>72129</v>
      </c>
    </row>
    <row r="13" ht="15.75" spans="1:9">
      <c r="A13" s="274" t="s">
        <v>287</v>
      </c>
      <c r="B13" s="275" t="s">
        <v>288</v>
      </c>
      <c r="C13" s="276"/>
      <c r="D13" s="276"/>
      <c r="E13" s="276"/>
      <c r="F13" s="276"/>
      <c r="G13" s="277"/>
      <c r="H13" s="277"/>
      <c r="I13" s="277"/>
    </row>
    <row r="14" ht="15.75" spans="1:9">
      <c r="A14" s="270" t="s">
        <v>46</v>
      </c>
      <c r="B14" s="278" t="s">
        <v>289</v>
      </c>
      <c r="C14" s="279"/>
      <c r="D14" s="279"/>
      <c r="E14" s="280"/>
      <c r="F14" s="281"/>
      <c r="G14" s="282"/>
      <c r="H14" s="282"/>
      <c r="I14" s="282"/>
    </row>
    <row r="15" ht="15.75" spans="1:9">
      <c r="A15" s="270" t="s">
        <v>290</v>
      </c>
      <c r="B15" s="278" t="s">
        <v>291</v>
      </c>
      <c r="C15" s="283">
        <v>163</v>
      </c>
      <c r="D15" s="284"/>
      <c r="E15" s="38"/>
      <c r="F15" s="271"/>
      <c r="G15" s="90"/>
      <c r="H15" s="285" t="s">
        <v>185</v>
      </c>
      <c r="I15" s="303">
        <f>C15+D15+E15+F15</f>
        <v>163</v>
      </c>
    </row>
    <row r="16" ht="15.75" spans="1:9">
      <c r="A16" s="270" t="s">
        <v>292</v>
      </c>
      <c r="B16" s="278" t="s">
        <v>293</v>
      </c>
      <c r="C16" s="283">
        <v>39</v>
      </c>
      <c r="D16" s="284"/>
      <c r="E16" s="38"/>
      <c r="F16" s="271"/>
      <c r="G16" s="90"/>
      <c r="H16" s="285" t="s">
        <v>185</v>
      </c>
      <c r="I16" s="303">
        <f>C16+D16+E16+F16</f>
        <v>39</v>
      </c>
    </row>
    <row r="17" ht="15.75" spans="1:9">
      <c r="A17" s="270" t="s">
        <v>294</v>
      </c>
      <c r="B17" s="278" t="s">
        <v>295</v>
      </c>
      <c r="C17" s="286"/>
      <c r="D17" s="287" t="s">
        <v>185</v>
      </c>
      <c r="E17" s="288" t="s">
        <v>185</v>
      </c>
      <c r="F17" s="289" t="s">
        <v>185</v>
      </c>
      <c r="G17" s="285" t="s">
        <v>185</v>
      </c>
      <c r="H17" s="285" t="s">
        <v>185</v>
      </c>
      <c r="I17" s="303">
        <f>C17</f>
        <v>0</v>
      </c>
    </row>
    <row r="18" ht="31.5" spans="1:9">
      <c r="A18" s="270" t="s">
        <v>296</v>
      </c>
      <c r="B18" s="278" t="s">
        <v>297</v>
      </c>
      <c r="C18" s="290"/>
      <c r="D18" s="284"/>
      <c r="E18" s="38"/>
      <c r="F18" s="271"/>
      <c r="G18" s="90"/>
      <c r="H18" s="285" t="s">
        <v>185</v>
      </c>
      <c r="I18" s="303">
        <f>C18+D18+E18+F18</f>
        <v>0</v>
      </c>
    </row>
    <row r="19" ht="15.75" spans="1:9">
      <c r="A19" s="270" t="s">
        <v>294</v>
      </c>
      <c r="B19" s="278" t="s">
        <v>298</v>
      </c>
      <c r="C19" s="290"/>
      <c r="D19" s="284"/>
      <c r="E19" s="38"/>
      <c r="F19" s="271"/>
      <c r="G19" s="90"/>
      <c r="H19" s="285" t="s">
        <v>185</v>
      </c>
      <c r="I19" s="303">
        <f>C19+D19+E19+F19</f>
        <v>0</v>
      </c>
    </row>
    <row r="20" ht="15.75" spans="1:9">
      <c r="A20" s="274" t="s">
        <v>68</v>
      </c>
      <c r="B20" s="264" t="s">
        <v>299</v>
      </c>
      <c r="C20" s="291"/>
      <c r="D20" s="264"/>
      <c r="E20" s="267"/>
      <c r="F20" s="292"/>
      <c r="G20" s="268"/>
      <c r="H20" s="285" t="s">
        <v>185</v>
      </c>
      <c r="I20" s="304"/>
    </row>
    <row r="21" ht="15.75" spans="1:9">
      <c r="A21" s="293" t="s">
        <v>70</v>
      </c>
      <c r="B21" s="294" t="s">
        <v>300</v>
      </c>
      <c r="C21" s="295"/>
      <c r="D21" s="296"/>
      <c r="E21" s="164"/>
      <c r="F21" s="297"/>
      <c r="G21" s="298"/>
      <c r="H21" s="285" t="s">
        <v>185</v>
      </c>
      <c r="I21" s="303">
        <f>C21+D21+E21+F21</f>
        <v>0</v>
      </c>
    </row>
    <row r="22" ht="15.75" spans="1:9">
      <c r="A22" s="293" t="s">
        <v>76</v>
      </c>
      <c r="B22" s="294" t="s">
        <v>301</v>
      </c>
      <c r="C22" s="295"/>
      <c r="D22" s="296"/>
      <c r="E22" s="164"/>
      <c r="F22" s="297"/>
      <c r="G22" s="298"/>
      <c r="H22" s="285" t="s">
        <v>185</v>
      </c>
      <c r="I22" s="303">
        <f>C22+D22+E22+F22</f>
        <v>0</v>
      </c>
    </row>
    <row r="23" ht="15.75" spans="1:9">
      <c r="A23" s="274" t="s">
        <v>104</v>
      </c>
      <c r="B23" s="264" t="s">
        <v>302</v>
      </c>
      <c r="C23" s="299">
        <v>241</v>
      </c>
      <c r="D23" s="292"/>
      <c r="E23" s="292"/>
      <c r="F23" s="292"/>
      <c r="G23" s="268"/>
      <c r="H23" s="285" t="s">
        <v>185</v>
      </c>
      <c r="I23" s="304">
        <f>C23+D23+E23+F23</f>
        <v>241</v>
      </c>
    </row>
    <row r="24" ht="15.75" spans="1:9">
      <c r="A24" s="274" t="s">
        <v>303</v>
      </c>
      <c r="B24" s="275" t="s">
        <v>304</v>
      </c>
      <c r="C24" s="299">
        <v>151</v>
      </c>
      <c r="D24" s="289" t="s">
        <v>185</v>
      </c>
      <c r="E24" s="289" t="s">
        <v>185</v>
      </c>
      <c r="F24" s="289" t="s">
        <v>185</v>
      </c>
      <c r="G24" s="268"/>
      <c r="H24" s="285" t="s">
        <v>185</v>
      </c>
      <c r="I24" s="304">
        <f>C24</f>
        <v>151</v>
      </c>
    </row>
    <row r="27" ht="18.75" customHeight="1"/>
    <row r="29" ht="18.75" spans="2:2">
      <c r="B29" s="25" t="s">
        <v>118</v>
      </c>
    </row>
    <row r="31" ht="45" customHeight="1"/>
    <row r="50" ht="18.75" customHeight="1"/>
    <row r="54" ht="36.75" customHeight="1"/>
    <row r="73" ht="18.75" customHeight="1"/>
    <row r="77" ht="40.5" customHeight="1"/>
    <row r="96" ht="18.75" customHeight="1"/>
    <row r="100" ht="38.25" customHeight="1"/>
    <row r="119" ht="18.75" customHeight="1"/>
    <row r="123" ht="38.25" customHeight="1"/>
    <row r="142" ht="18.75" customHeight="1"/>
    <row r="146" ht="44.25" customHeight="1"/>
    <row r="165" ht="18.75" customHeight="1"/>
    <row r="169" ht="46.5" customHeight="1"/>
    <row r="188" ht="18.75" customHeight="1"/>
    <row r="192" ht="33" customHeight="1"/>
    <row r="215" ht="42" customHeight="1"/>
    <row r="238" ht="40.5" customHeight="1"/>
    <row r="261" ht="49.5" customHeight="1"/>
    <row r="284" ht="42" customHeight="1"/>
  </sheetData>
  <mergeCells count="8">
    <mergeCell ref="F1:H1"/>
    <mergeCell ref="F2:H2"/>
    <mergeCell ref="B4:G4"/>
    <mergeCell ref="C7:F7"/>
    <mergeCell ref="G7:H7"/>
    <mergeCell ref="A7:A8"/>
    <mergeCell ref="B7:B8"/>
    <mergeCell ref="I7:I8"/>
  </mergeCells>
  <pageMargins left="0" right="0" top="0.393700787401575" bottom="0" header="0.31496062992126" footer="0.31496062992126"/>
  <pageSetup paperSize="9" scale="87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20"/>
  <sheetViews>
    <sheetView zoomScale="53" zoomScaleNormal="53" workbookViewId="0">
      <selection activeCell="P16" sqref="P16"/>
    </sheetView>
  </sheetViews>
  <sheetFormatPr defaultColWidth="9" defaultRowHeight="15"/>
  <cols>
    <col min="1" max="1" width="5" customWidth="1"/>
    <col min="2" max="2" width="46.2857142857143" customWidth="1"/>
    <col min="3" max="4" width="11.1428571428571" customWidth="1"/>
    <col min="5" max="5" width="12.2857142857143" customWidth="1"/>
    <col min="6" max="6" width="11.2857142857143" customWidth="1"/>
    <col min="7" max="7" width="13.8571428571429" customWidth="1"/>
    <col min="8" max="8" width="12.8571428571429" customWidth="1"/>
    <col min="9" max="14" width="12.5714285714286" customWidth="1"/>
    <col min="15" max="20" width="12.7142857142857" customWidth="1"/>
  </cols>
  <sheetData>
    <row r="2" ht="50.25" customHeight="1" spans="1:20">
      <c r="A2" s="59" t="s">
        <v>305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</row>
    <row r="3" ht="18.75" customHeight="1" spans="1:20">
      <c r="A3" s="59" t="s">
        <v>275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</row>
    <row r="4" spans="20:20">
      <c r="T4" s="139" t="s">
        <v>306</v>
      </c>
    </row>
    <row r="5" spans="1:20">
      <c r="A5" s="255" t="s">
        <v>307</v>
      </c>
      <c r="B5" s="255" t="s">
        <v>308</v>
      </c>
      <c r="C5" s="255" t="s">
        <v>309</v>
      </c>
      <c r="D5" s="255"/>
      <c r="E5" s="255"/>
      <c r="F5" s="255"/>
      <c r="G5" s="255"/>
      <c r="H5" s="255"/>
      <c r="I5" s="255" t="s">
        <v>310</v>
      </c>
      <c r="J5" s="255"/>
      <c r="K5" s="255"/>
      <c r="L5" s="255"/>
      <c r="M5" s="255"/>
      <c r="N5" s="255"/>
      <c r="O5" s="255" t="s">
        <v>311</v>
      </c>
      <c r="P5" s="255"/>
      <c r="Q5" s="255"/>
      <c r="R5" s="255"/>
      <c r="S5" s="255"/>
      <c r="T5" s="255"/>
    </row>
    <row r="6" ht="54.75" customHeight="1" spans="1:20">
      <c r="A6" s="255"/>
      <c r="B6" s="255"/>
      <c r="C6" s="255" t="s">
        <v>312</v>
      </c>
      <c r="D6" s="255"/>
      <c r="E6" s="255" t="s">
        <v>313</v>
      </c>
      <c r="F6" s="255"/>
      <c r="G6" s="255" t="s">
        <v>314</v>
      </c>
      <c r="H6" s="255"/>
      <c r="I6" s="255" t="s">
        <v>312</v>
      </c>
      <c r="J6" s="255"/>
      <c r="K6" s="255" t="s">
        <v>313</v>
      </c>
      <c r="L6" s="255"/>
      <c r="M6" s="255" t="s">
        <v>314</v>
      </c>
      <c r="N6" s="255"/>
      <c r="O6" s="255" t="s">
        <v>312</v>
      </c>
      <c r="P6" s="255"/>
      <c r="Q6" s="255" t="s">
        <v>313</v>
      </c>
      <c r="R6" s="255"/>
      <c r="S6" s="255" t="s">
        <v>314</v>
      </c>
      <c r="T6" s="255"/>
    </row>
    <row r="7" ht="25.5" spans="1:20">
      <c r="A7" s="255"/>
      <c r="B7" s="255"/>
      <c r="C7" s="255" t="s">
        <v>315</v>
      </c>
      <c r="D7" s="255" t="s">
        <v>316</v>
      </c>
      <c r="E7" s="255" t="s">
        <v>315</v>
      </c>
      <c r="F7" s="255" t="s">
        <v>316</v>
      </c>
      <c r="G7" s="255" t="s">
        <v>315</v>
      </c>
      <c r="H7" s="255" t="s">
        <v>316</v>
      </c>
      <c r="I7" s="255" t="s">
        <v>315</v>
      </c>
      <c r="J7" s="255" t="s">
        <v>316</v>
      </c>
      <c r="K7" s="255" t="s">
        <v>315</v>
      </c>
      <c r="L7" s="255" t="s">
        <v>316</v>
      </c>
      <c r="M7" s="255" t="s">
        <v>315</v>
      </c>
      <c r="N7" s="255" t="s">
        <v>316</v>
      </c>
      <c r="O7" s="255" t="s">
        <v>315</v>
      </c>
      <c r="P7" s="255" t="s">
        <v>316</v>
      </c>
      <c r="Q7" s="255" t="s">
        <v>315</v>
      </c>
      <c r="R7" s="255" t="s">
        <v>316</v>
      </c>
      <c r="S7" s="255" t="s">
        <v>315</v>
      </c>
      <c r="T7" s="255" t="s">
        <v>316</v>
      </c>
    </row>
    <row r="8" ht="29.25" customHeight="1" spans="1:20">
      <c r="A8" s="256">
        <v>4</v>
      </c>
      <c r="B8" s="38" t="s">
        <v>317</v>
      </c>
      <c r="C8" s="38">
        <v>3.6</v>
      </c>
      <c r="D8" s="38">
        <v>3.6</v>
      </c>
      <c r="E8" s="38">
        <v>0</v>
      </c>
      <c r="F8" s="38">
        <v>0</v>
      </c>
      <c r="G8" s="38">
        <v>0</v>
      </c>
      <c r="H8" s="38">
        <v>0</v>
      </c>
      <c r="I8" s="100">
        <v>7.1</v>
      </c>
      <c r="J8" s="100">
        <v>7.1</v>
      </c>
      <c r="K8" s="100">
        <v>0</v>
      </c>
      <c r="L8" s="100">
        <v>0</v>
      </c>
      <c r="M8" s="259">
        <v>204.32</v>
      </c>
      <c r="N8" s="259">
        <v>204.32</v>
      </c>
      <c r="O8" s="100">
        <v>2.7</v>
      </c>
      <c r="P8" s="100">
        <v>2.7</v>
      </c>
      <c r="Q8" s="100">
        <v>10</v>
      </c>
      <c r="R8" s="100">
        <v>10</v>
      </c>
      <c r="S8" s="100">
        <v>59.5</v>
      </c>
      <c r="T8" s="100">
        <v>59.5</v>
      </c>
    </row>
    <row r="9" ht="29.25" customHeight="1" spans="1:20">
      <c r="A9" s="111"/>
      <c r="B9" s="257" t="s">
        <v>318</v>
      </c>
      <c r="C9" s="258">
        <f t="shared" ref="C9:T9" si="0">SUM(C8:C8)</f>
        <v>3.6</v>
      </c>
      <c r="D9" s="258">
        <f t="shared" si="0"/>
        <v>3.6</v>
      </c>
      <c r="E9" s="258">
        <f t="shared" si="0"/>
        <v>0</v>
      </c>
      <c r="F9" s="258">
        <f t="shared" si="0"/>
        <v>0</v>
      </c>
      <c r="G9" s="258">
        <f t="shared" si="0"/>
        <v>0</v>
      </c>
      <c r="H9" s="258">
        <f t="shared" si="0"/>
        <v>0</v>
      </c>
      <c r="I9" s="258">
        <f t="shared" si="0"/>
        <v>7.1</v>
      </c>
      <c r="J9" s="258">
        <f t="shared" si="0"/>
        <v>7.1</v>
      </c>
      <c r="K9" s="258">
        <f t="shared" si="0"/>
        <v>0</v>
      </c>
      <c r="L9" s="258">
        <f t="shared" si="0"/>
        <v>0</v>
      </c>
      <c r="M9" s="258">
        <f t="shared" si="0"/>
        <v>204.32</v>
      </c>
      <c r="N9" s="258">
        <f t="shared" si="0"/>
        <v>204.32</v>
      </c>
      <c r="O9" s="258">
        <f t="shared" si="0"/>
        <v>2.7</v>
      </c>
      <c r="P9" s="258">
        <f t="shared" si="0"/>
        <v>2.7</v>
      </c>
      <c r="Q9" s="258">
        <f t="shared" si="0"/>
        <v>10</v>
      </c>
      <c r="R9" s="258">
        <f t="shared" si="0"/>
        <v>10</v>
      </c>
      <c r="S9" s="258">
        <f t="shared" si="0"/>
        <v>59.5</v>
      </c>
      <c r="T9" s="258">
        <f t="shared" si="0"/>
        <v>59.5</v>
      </c>
    </row>
    <row r="10" ht="29.25" customHeight="1"/>
    <row r="11" ht="29.25" customHeight="1"/>
    <row r="12" ht="33" customHeight="1" spans="2:2">
      <c r="B12" s="25" t="s">
        <v>118</v>
      </c>
    </row>
    <row r="13" ht="29.25" customHeight="1"/>
    <row r="14" ht="29.25" customHeight="1" spans="1:20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</row>
    <row r="15" ht="29.25" customHeight="1"/>
    <row r="16" ht="29.25" customHeight="1"/>
    <row r="17" ht="29.25" customHeight="1"/>
    <row r="18" ht="29.25" customHeight="1"/>
    <row r="19" ht="29.25" customHeight="1"/>
    <row r="20" ht="21" customHeight="1"/>
  </sheetData>
  <mergeCells count="17">
    <mergeCell ref="A2:T2"/>
    <mergeCell ref="A3:T3"/>
    <mergeCell ref="C5:H5"/>
    <mergeCell ref="I5:N5"/>
    <mergeCell ref="O5:T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A14:T14"/>
    <mergeCell ref="A5:A7"/>
    <mergeCell ref="B5:B7"/>
  </mergeCells>
  <pageMargins left="0" right="0" top="0.393700787401575" bottom="0" header="0.31496062992126" footer="0.31496062992126"/>
  <pageSetup paperSize="9" scale="5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7"/>
  <sheetViews>
    <sheetView zoomScale="80" zoomScaleNormal="80" zoomScaleSheetLayoutView="78" topLeftCell="A13" workbookViewId="0">
      <selection activeCell="H8" sqref="H8"/>
    </sheetView>
  </sheetViews>
  <sheetFormatPr defaultColWidth="9.14285714285714" defaultRowHeight="15" outlineLevelCol="5"/>
  <cols>
    <col min="1" max="1" width="8.28571428571429" style="1" customWidth="1"/>
    <col min="2" max="2" width="36.7142857142857" style="1" customWidth="1"/>
    <col min="3" max="3" width="24.8571428571429" style="1" customWidth="1"/>
    <col min="4" max="4" width="32.4285714285714" style="1" customWidth="1"/>
    <col min="5" max="6" width="32.5714285714286" style="1" customWidth="1"/>
    <col min="7" max="16384" width="9.14285714285714" style="1"/>
  </cols>
  <sheetData>
    <row r="1" spans="3:6">
      <c r="C1" s="116"/>
      <c r="D1" s="116"/>
      <c r="E1" s="116"/>
      <c r="F1" s="116"/>
    </row>
    <row r="2" spans="3:6">
      <c r="C2" s="116"/>
      <c r="D2" s="116"/>
      <c r="E2" s="116"/>
      <c r="F2" s="116"/>
    </row>
    <row r="3" spans="5:6">
      <c r="E3" s="227"/>
      <c r="F3" s="227"/>
    </row>
    <row r="4" ht="18.75" customHeight="1"/>
    <row r="6" ht="18.75" spans="1:6">
      <c r="A6" s="59" t="s">
        <v>319</v>
      </c>
      <c r="B6" s="59"/>
      <c r="C6" s="59"/>
      <c r="D6" s="59"/>
      <c r="E6" s="59"/>
      <c r="F6" s="59"/>
    </row>
    <row r="7" customHeight="1" spans="3:4">
      <c r="C7" s="4"/>
      <c r="D7" s="228" t="s">
        <v>275</v>
      </c>
    </row>
    <row r="8" spans="6:6">
      <c r="F8" s="119" t="s">
        <v>320</v>
      </c>
    </row>
    <row r="9" spans="1:6">
      <c r="A9" s="229" t="s">
        <v>121</v>
      </c>
      <c r="B9" s="230"/>
      <c r="C9" s="230" t="s">
        <v>321</v>
      </c>
      <c r="D9" s="230" t="s">
        <v>322</v>
      </c>
      <c r="E9" s="230" t="s">
        <v>323</v>
      </c>
      <c r="F9" s="231" t="s">
        <v>9</v>
      </c>
    </row>
    <row r="10" spans="1:6">
      <c r="A10" s="229"/>
      <c r="B10" s="230"/>
      <c r="C10" s="230"/>
      <c r="D10" s="230"/>
      <c r="E10" s="232"/>
      <c r="F10" s="233"/>
    </row>
    <row r="11" spans="1:6">
      <c r="A11" s="234" t="s">
        <v>142</v>
      </c>
      <c r="B11" s="235" t="s">
        <v>15</v>
      </c>
      <c r="C11" s="235" t="s">
        <v>16</v>
      </c>
      <c r="D11" s="235" t="s">
        <v>17</v>
      </c>
      <c r="E11" s="235" t="s">
        <v>18</v>
      </c>
      <c r="F11" s="235" t="s">
        <v>19</v>
      </c>
    </row>
    <row r="12" spans="1:6">
      <c r="A12" s="236">
        <v>1</v>
      </c>
      <c r="B12" s="237" t="s">
        <v>324</v>
      </c>
      <c r="C12" s="238">
        <v>13</v>
      </c>
      <c r="D12" s="238">
        <v>37</v>
      </c>
      <c r="E12" s="238">
        <v>158</v>
      </c>
      <c r="F12" s="239">
        <f>C12+D12+E12</f>
        <v>208</v>
      </c>
    </row>
    <row r="13" spans="1:6">
      <c r="A13" s="236">
        <v>2</v>
      </c>
      <c r="B13" s="240" t="s">
        <v>325</v>
      </c>
      <c r="C13" s="241">
        <v>792</v>
      </c>
      <c r="D13" s="241">
        <v>528</v>
      </c>
      <c r="E13" s="241">
        <v>5310</v>
      </c>
      <c r="F13" s="242">
        <f t="shared" ref="F13:F24" si="0">C13+D13+E13</f>
        <v>6630</v>
      </c>
    </row>
    <row r="14" ht="15.75" spans="1:6">
      <c r="A14" s="243">
        <v>3</v>
      </c>
      <c r="B14" s="240" t="s">
        <v>326</v>
      </c>
      <c r="C14" s="241">
        <v>6</v>
      </c>
      <c r="D14" s="241">
        <v>3</v>
      </c>
      <c r="E14" s="241">
        <v>19</v>
      </c>
      <c r="F14" s="242">
        <f t="shared" si="0"/>
        <v>28</v>
      </c>
    </row>
    <row r="15" ht="15.75" spans="1:6">
      <c r="A15" s="244" t="s">
        <v>104</v>
      </c>
      <c r="B15" s="245" t="s">
        <v>327</v>
      </c>
      <c r="C15" s="246">
        <f>C16+C17+C18+C19+C20</f>
        <v>53</v>
      </c>
      <c r="D15" s="246">
        <f>D16+D17+D18+D19+D20</f>
        <v>144</v>
      </c>
      <c r="E15" s="246">
        <f>E16+E17+E18+E19+E20</f>
        <v>643</v>
      </c>
      <c r="F15" s="246">
        <f>F16+F17+F18+F19+F20</f>
        <v>840</v>
      </c>
    </row>
    <row r="16" ht="15.75" spans="1:6">
      <c r="A16" s="247" t="s">
        <v>106</v>
      </c>
      <c r="B16" s="248" t="s">
        <v>328</v>
      </c>
      <c r="C16" s="249"/>
      <c r="D16" s="249"/>
      <c r="E16" s="162">
        <v>1</v>
      </c>
      <c r="F16" s="242">
        <f t="shared" si="0"/>
        <v>1</v>
      </c>
    </row>
    <row r="17" ht="15.75" spans="1:6">
      <c r="A17" s="250" t="s">
        <v>108</v>
      </c>
      <c r="B17" s="251" t="s">
        <v>329</v>
      </c>
      <c r="C17" s="252"/>
      <c r="D17" s="252"/>
      <c r="E17" s="19">
        <v>1</v>
      </c>
      <c r="F17" s="242">
        <f t="shared" si="0"/>
        <v>1</v>
      </c>
    </row>
    <row r="18" ht="15.75" spans="1:6">
      <c r="A18" s="250" t="s">
        <v>114</v>
      </c>
      <c r="B18" s="251" t="s">
        <v>330</v>
      </c>
      <c r="C18" s="19"/>
      <c r="D18" s="252"/>
      <c r="E18" s="19">
        <v>6</v>
      </c>
      <c r="F18" s="242">
        <f t="shared" si="0"/>
        <v>6</v>
      </c>
    </row>
    <row r="19" ht="15.75" spans="1:6">
      <c r="A19" s="250" t="s">
        <v>116</v>
      </c>
      <c r="B19" s="251" t="s">
        <v>331</v>
      </c>
      <c r="C19" s="19">
        <v>13</v>
      </c>
      <c r="D19" s="19">
        <v>35</v>
      </c>
      <c r="E19" s="19">
        <v>152</v>
      </c>
      <c r="F19" s="242">
        <f t="shared" si="0"/>
        <v>200</v>
      </c>
    </row>
    <row r="20" ht="15.75" spans="1:6">
      <c r="A20" s="250" t="s">
        <v>332</v>
      </c>
      <c r="B20" s="251" t="s">
        <v>333</v>
      </c>
      <c r="C20" s="246">
        <f>C21+C22+C23+C24</f>
        <v>40</v>
      </c>
      <c r="D20" s="246">
        <f>D21+D22+D23+D24</f>
        <v>109</v>
      </c>
      <c r="E20" s="246">
        <f>E21+E22+E23+E24</f>
        <v>483</v>
      </c>
      <c r="F20" s="242">
        <f t="shared" si="0"/>
        <v>632</v>
      </c>
    </row>
    <row r="21" ht="15.75" spans="1:6">
      <c r="A21" s="250" t="s">
        <v>334</v>
      </c>
      <c r="B21" s="251" t="s">
        <v>335</v>
      </c>
      <c r="C21" s="253">
        <v>12</v>
      </c>
      <c r="D21" s="253">
        <v>35</v>
      </c>
      <c r="E21" s="253">
        <v>158</v>
      </c>
      <c r="F21" s="242">
        <f t="shared" si="0"/>
        <v>205</v>
      </c>
    </row>
    <row r="22" ht="15.75" spans="1:6">
      <c r="A22" s="250" t="s">
        <v>336</v>
      </c>
      <c r="B22" s="251" t="s">
        <v>337</v>
      </c>
      <c r="C22" s="254">
        <v>4</v>
      </c>
      <c r="D22" s="254">
        <v>4</v>
      </c>
      <c r="E22" s="254">
        <v>9</v>
      </c>
      <c r="F22" s="242">
        <f t="shared" si="0"/>
        <v>17</v>
      </c>
    </row>
    <row r="23" ht="15.75" spans="1:6">
      <c r="A23" s="250" t="s">
        <v>338</v>
      </c>
      <c r="B23" s="251" t="s">
        <v>339</v>
      </c>
      <c r="C23" s="254">
        <v>12</v>
      </c>
      <c r="D23" s="254">
        <v>35</v>
      </c>
      <c r="E23" s="254">
        <v>158</v>
      </c>
      <c r="F23" s="242">
        <f t="shared" si="0"/>
        <v>205</v>
      </c>
    </row>
    <row r="24" ht="15.75" spans="1:6">
      <c r="A24" s="250" t="s">
        <v>340</v>
      </c>
      <c r="B24" s="251" t="s">
        <v>341</v>
      </c>
      <c r="C24" s="254">
        <v>12</v>
      </c>
      <c r="D24" s="254">
        <v>35</v>
      </c>
      <c r="E24" s="254">
        <v>158</v>
      </c>
      <c r="F24" s="242">
        <f t="shared" si="0"/>
        <v>205</v>
      </c>
    </row>
    <row r="27" ht="18.75" customHeight="1"/>
    <row r="30" ht="18.75" customHeight="1" spans="2:5">
      <c r="B30" s="25" t="s">
        <v>118</v>
      </c>
      <c r="C30"/>
      <c r="D30"/>
      <c r="E30"/>
    </row>
    <row r="33" customHeight="1"/>
    <row r="48" ht="18.75" customHeight="1"/>
    <row r="51" ht="18.75" customHeight="1"/>
    <row r="54" customHeight="1"/>
    <row r="69" ht="18.75" customHeight="1"/>
    <row r="72" ht="18.75" customHeight="1"/>
    <row r="75" customHeight="1"/>
    <row r="90" ht="18.75" customHeight="1"/>
    <row r="93" customHeight="1"/>
    <row r="111" ht="18.75" customHeight="1"/>
    <row r="114" customHeight="1"/>
    <row r="132" ht="18.75" customHeight="1"/>
    <row r="135" customHeight="1"/>
    <row r="153" ht="18.75" customHeight="1"/>
    <row r="156" customHeight="1"/>
    <row r="174" ht="18.75" customHeight="1"/>
    <row r="177" customHeight="1"/>
  </sheetData>
  <mergeCells count="9">
    <mergeCell ref="C1:E1"/>
    <mergeCell ref="C2:E2"/>
    <mergeCell ref="A6:F6"/>
    <mergeCell ref="A9:A10"/>
    <mergeCell ref="B9:B10"/>
    <mergeCell ref="C9:C10"/>
    <mergeCell ref="D9:D10"/>
    <mergeCell ref="E9:E10"/>
    <mergeCell ref="F9:F10"/>
  </mergeCells>
  <hyperlinks>
    <hyperlink ref="E21" r:id="rId1" display="158"/>
    <hyperlink ref="D21" r:id="rId2" display="35"/>
  </hyperlinks>
  <pageMargins left="0" right="0" top="0.393700787401575" bottom="0" header="0.31496062992126" footer="0.31496062992126"/>
  <pageSetup paperSize="9" scale="86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71"/>
  <sheetViews>
    <sheetView zoomScale="55" zoomScaleNormal="55" zoomScaleSheetLayoutView="40" topLeftCell="A21" workbookViewId="0">
      <selection activeCell="P45" sqref="P45"/>
    </sheetView>
  </sheetViews>
  <sheetFormatPr defaultColWidth="9" defaultRowHeight="15"/>
  <cols>
    <col min="1" max="1" width="7" customWidth="1"/>
    <col min="2" max="2" width="33.1428571428571" customWidth="1"/>
    <col min="3" max="3" width="19.1428571428571" customWidth="1"/>
    <col min="4" max="5" width="13.5714285714286" customWidth="1"/>
    <col min="6" max="6" width="12.4285714285714" customWidth="1"/>
    <col min="7" max="7" width="19.2857142857143" customWidth="1"/>
    <col min="8" max="8" width="16.2857142857143" customWidth="1"/>
    <col min="10" max="10" width="10.8571428571429" customWidth="1"/>
    <col min="11" max="15" width="10.2857142857143" customWidth="1"/>
    <col min="16" max="16" width="13.7142857142857" customWidth="1"/>
    <col min="17" max="17" width="10.2857142857143" customWidth="1"/>
    <col min="18" max="18" width="13" customWidth="1"/>
    <col min="19" max="19" width="15" customWidth="1"/>
    <col min="20" max="20" width="13.2857142857143" customWidth="1"/>
    <col min="21" max="21" width="13.8571428571429" customWidth="1"/>
    <col min="22" max="22" width="12.2857142857143" customWidth="1"/>
    <col min="23" max="23" width="13.2857142857143" customWidth="1"/>
    <col min="24" max="24" width="13.1428571428571" customWidth="1"/>
    <col min="26" max="26" width="11.5714285714286" customWidth="1"/>
  </cols>
  <sheetData>
    <row r="1" spans="1:26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  <c r="T1" s="170"/>
      <c r="U1" s="170"/>
      <c r="V1" s="116"/>
      <c r="W1" s="116"/>
      <c r="X1" s="116"/>
      <c r="Y1" s="170"/>
      <c r="Z1" s="170"/>
    </row>
    <row r="2" spans="1:26">
      <c r="A2" s="170"/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16"/>
      <c r="W2" s="116"/>
      <c r="X2" s="116"/>
      <c r="Y2" s="170"/>
      <c r="Z2" s="170"/>
    </row>
    <row r="3" ht="15.75" spans="1:26">
      <c r="A3" s="170"/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208"/>
      <c r="X3" s="208"/>
      <c r="Y3" s="170"/>
      <c r="Z3" s="170"/>
    </row>
    <row r="4" spans="1:26">
      <c r="A4" s="170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</row>
    <row r="5" ht="22.5" customHeight="1"/>
    <row r="6" ht="20.25" spans="1:26">
      <c r="A6" s="171" t="s">
        <v>342</v>
      </c>
      <c r="B6" s="171"/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  <c r="O6" s="171"/>
      <c r="P6" s="171"/>
      <c r="Q6" s="171"/>
      <c r="R6" s="171"/>
      <c r="S6" s="171"/>
      <c r="T6" s="171"/>
      <c r="U6" s="171"/>
      <c r="V6" s="171"/>
      <c r="W6" s="171"/>
      <c r="X6" s="171"/>
      <c r="Y6" s="171"/>
      <c r="Z6" s="171"/>
    </row>
    <row r="7" ht="18.75" spans="1:26">
      <c r="A7" s="172" t="s">
        <v>275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</row>
    <row r="8" ht="18.75" customHeight="1" spans="1:26">
      <c r="A8" s="173"/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209" t="s">
        <v>343</v>
      </c>
      <c r="Y8" s="209"/>
      <c r="Z8" s="209"/>
    </row>
    <row r="9" ht="18.75" customHeight="1" spans="1:26">
      <c r="A9" s="174" t="s">
        <v>121</v>
      </c>
      <c r="B9" s="174" t="s">
        <v>344</v>
      </c>
      <c r="C9" s="174" t="s">
        <v>345</v>
      </c>
      <c r="D9" s="174" t="s">
        <v>346</v>
      </c>
      <c r="E9" s="174" t="s">
        <v>347</v>
      </c>
      <c r="F9" s="175" t="s">
        <v>30</v>
      </c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</row>
    <row r="10" ht="18.75" customHeight="1" spans="1:26">
      <c r="A10" s="174"/>
      <c r="B10" s="174"/>
      <c r="C10" s="174"/>
      <c r="D10" s="174"/>
      <c r="E10" s="174"/>
      <c r="F10" s="174" t="s">
        <v>348</v>
      </c>
      <c r="G10" s="174"/>
      <c r="H10" s="174"/>
      <c r="I10" s="174" t="s">
        <v>349</v>
      </c>
      <c r="J10" s="174"/>
      <c r="K10" s="174"/>
      <c r="L10" s="174"/>
      <c r="M10" s="174"/>
      <c r="N10" s="174"/>
      <c r="O10" s="174"/>
      <c r="P10" s="174"/>
      <c r="Q10" s="174" t="s">
        <v>350</v>
      </c>
      <c r="R10" s="174"/>
      <c r="S10" s="174"/>
      <c r="T10" s="174"/>
      <c r="U10" s="174"/>
      <c r="V10" s="174"/>
      <c r="W10" s="210" t="s">
        <v>351</v>
      </c>
      <c r="X10" s="210"/>
      <c r="Y10" s="210"/>
      <c r="Z10" s="210"/>
    </row>
    <row r="11" ht="51.75" customHeight="1" spans="1:26">
      <c r="A11" s="174"/>
      <c r="B11" s="174"/>
      <c r="C11" s="174"/>
      <c r="D11" s="174"/>
      <c r="E11" s="174"/>
      <c r="F11" s="176" t="s">
        <v>125</v>
      </c>
      <c r="G11" s="176" t="s">
        <v>126</v>
      </c>
      <c r="H11" s="174" t="s">
        <v>9</v>
      </c>
      <c r="I11" s="174" t="s">
        <v>352</v>
      </c>
      <c r="J11" s="174"/>
      <c r="K11" s="174" t="s">
        <v>353</v>
      </c>
      <c r="L11" s="174"/>
      <c r="M11" s="174" t="s">
        <v>354</v>
      </c>
      <c r="N11" s="174"/>
      <c r="O11" s="174"/>
      <c r="P11" s="174" t="s">
        <v>9</v>
      </c>
      <c r="Q11" s="176" t="s">
        <v>355</v>
      </c>
      <c r="R11" s="176" t="s">
        <v>356</v>
      </c>
      <c r="S11" s="176" t="s">
        <v>357</v>
      </c>
      <c r="T11" s="176" t="s">
        <v>358</v>
      </c>
      <c r="U11" s="174" t="s">
        <v>359</v>
      </c>
      <c r="V11" s="211" t="s">
        <v>30</v>
      </c>
      <c r="W11" s="212" t="s">
        <v>360</v>
      </c>
      <c r="X11" s="213" t="s">
        <v>361</v>
      </c>
      <c r="Y11" s="212" t="s">
        <v>362</v>
      </c>
      <c r="Z11" s="223" t="s">
        <v>9</v>
      </c>
    </row>
    <row r="12" ht="50.3" spans="1:26">
      <c r="A12" s="174"/>
      <c r="B12" s="174"/>
      <c r="C12" s="174"/>
      <c r="D12" s="174"/>
      <c r="E12" s="174"/>
      <c r="F12" s="176"/>
      <c r="G12" s="176"/>
      <c r="H12" s="174"/>
      <c r="I12" s="176" t="s">
        <v>363</v>
      </c>
      <c r="J12" s="176" t="s">
        <v>364</v>
      </c>
      <c r="K12" s="176" t="s">
        <v>363</v>
      </c>
      <c r="L12" s="176" t="s">
        <v>364</v>
      </c>
      <c r="M12" s="176" t="s">
        <v>363</v>
      </c>
      <c r="N12" s="176" t="s">
        <v>364</v>
      </c>
      <c r="O12" s="176" t="s">
        <v>365</v>
      </c>
      <c r="P12" s="174"/>
      <c r="Q12" s="176"/>
      <c r="R12" s="176"/>
      <c r="S12" s="176"/>
      <c r="T12" s="176"/>
      <c r="U12" s="174"/>
      <c r="V12" s="174" t="s">
        <v>366</v>
      </c>
      <c r="W12" s="212"/>
      <c r="X12" s="213"/>
      <c r="Y12" s="212"/>
      <c r="Z12" s="224"/>
    </row>
    <row r="13" ht="18.75" spans="1:26">
      <c r="A13" s="177" t="s">
        <v>142</v>
      </c>
      <c r="B13" s="177" t="s">
        <v>15</v>
      </c>
      <c r="C13" s="177" t="s">
        <v>16</v>
      </c>
      <c r="D13" s="177" t="s">
        <v>17</v>
      </c>
      <c r="E13" s="177" t="s">
        <v>18</v>
      </c>
      <c r="F13" s="177" t="s">
        <v>19</v>
      </c>
      <c r="G13" s="177" t="s">
        <v>20</v>
      </c>
      <c r="H13" s="177" t="s">
        <v>21</v>
      </c>
      <c r="I13" s="177" t="s">
        <v>22</v>
      </c>
      <c r="J13" s="177" t="s">
        <v>23</v>
      </c>
      <c r="K13" s="177" t="s">
        <v>24</v>
      </c>
      <c r="L13" s="177" t="s">
        <v>25</v>
      </c>
      <c r="M13" s="177" t="s">
        <v>26</v>
      </c>
      <c r="N13" s="177" t="s">
        <v>27</v>
      </c>
      <c r="O13" s="177" t="s">
        <v>28</v>
      </c>
      <c r="P13" s="177" t="s">
        <v>143</v>
      </c>
      <c r="Q13" s="177" t="s">
        <v>144</v>
      </c>
      <c r="R13" s="177" t="s">
        <v>145</v>
      </c>
      <c r="S13" s="177" t="s">
        <v>146</v>
      </c>
      <c r="T13" s="177" t="s">
        <v>147</v>
      </c>
      <c r="U13" s="214" t="s">
        <v>148</v>
      </c>
      <c r="V13" s="214" t="s">
        <v>149</v>
      </c>
      <c r="W13" s="214" t="s">
        <v>150</v>
      </c>
      <c r="X13" s="214" t="s">
        <v>367</v>
      </c>
      <c r="Y13" s="214" t="s">
        <v>368</v>
      </c>
      <c r="Z13" s="214" t="s">
        <v>369</v>
      </c>
    </row>
    <row r="14" ht="18.75" spans="1:26">
      <c r="A14" s="178">
        <v>1</v>
      </c>
      <c r="B14" s="179" t="s">
        <v>370</v>
      </c>
      <c r="C14" s="180">
        <f>+C16+C17+C18+C19+C20</f>
        <v>2.5</v>
      </c>
      <c r="D14" s="180">
        <f t="shared" ref="D14:Z14" si="0">+D16+D17+D18+D19+D20</f>
        <v>3</v>
      </c>
      <c r="E14" s="180">
        <f t="shared" si="0"/>
        <v>0</v>
      </c>
      <c r="F14" s="180">
        <f t="shared" si="0"/>
        <v>2</v>
      </c>
      <c r="G14" s="180">
        <f t="shared" si="0"/>
        <v>0.5</v>
      </c>
      <c r="H14" s="180">
        <f t="shared" si="0"/>
        <v>2.5</v>
      </c>
      <c r="I14" s="180">
        <f t="shared" si="0"/>
        <v>0</v>
      </c>
      <c r="J14" s="180">
        <f t="shared" si="0"/>
        <v>0</v>
      </c>
      <c r="K14" s="180">
        <f t="shared" si="0"/>
        <v>0</v>
      </c>
      <c r="L14" s="180">
        <f t="shared" si="0"/>
        <v>0</v>
      </c>
      <c r="M14" s="180">
        <f t="shared" si="0"/>
        <v>2</v>
      </c>
      <c r="N14" s="180">
        <f t="shared" si="0"/>
        <v>0.5</v>
      </c>
      <c r="O14" s="180">
        <f t="shared" si="0"/>
        <v>0</v>
      </c>
      <c r="P14" s="180">
        <f t="shared" si="0"/>
        <v>2.5</v>
      </c>
      <c r="Q14" s="180">
        <f t="shared" si="0"/>
        <v>0.5</v>
      </c>
      <c r="R14" s="180">
        <f t="shared" si="0"/>
        <v>1</v>
      </c>
      <c r="S14" s="180">
        <f t="shared" si="0"/>
        <v>0</v>
      </c>
      <c r="T14" s="180">
        <f t="shared" si="0"/>
        <v>1</v>
      </c>
      <c r="U14" s="180">
        <f t="shared" si="0"/>
        <v>2.5</v>
      </c>
      <c r="V14" s="180">
        <f t="shared" si="0"/>
        <v>1</v>
      </c>
      <c r="W14" s="180">
        <f t="shared" si="0"/>
        <v>0</v>
      </c>
      <c r="X14" s="180">
        <f t="shared" si="0"/>
        <v>0</v>
      </c>
      <c r="Y14" s="180">
        <f t="shared" si="0"/>
        <v>1</v>
      </c>
      <c r="Z14" s="180">
        <f t="shared" si="0"/>
        <v>1</v>
      </c>
    </row>
    <row r="15" ht="18.75" spans="1:26">
      <c r="A15" s="181"/>
      <c r="B15" s="182" t="s">
        <v>30</v>
      </c>
      <c r="C15" s="182"/>
      <c r="D15" s="182"/>
      <c r="E15" s="183"/>
      <c r="F15" s="183"/>
      <c r="G15" s="183"/>
      <c r="H15" s="184"/>
      <c r="I15" s="183"/>
      <c r="J15" s="183"/>
      <c r="K15" s="183"/>
      <c r="L15" s="183"/>
      <c r="M15" s="183"/>
      <c r="N15" s="183"/>
      <c r="O15" s="183"/>
      <c r="P15" s="205"/>
      <c r="Q15" s="183"/>
      <c r="R15" s="183"/>
      <c r="S15" s="183"/>
      <c r="T15" s="183"/>
      <c r="U15" s="183"/>
      <c r="V15" s="205"/>
      <c r="W15" s="215"/>
      <c r="X15" s="215"/>
      <c r="Y15" s="215"/>
      <c r="Z15" s="225"/>
    </row>
    <row r="16" ht="18.75" spans="1:26">
      <c r="A16" s="185" t="s">
        <v>371</v>
      </c>
      <c r="B16" s="186" t="s">
        <v>372</v>
      </c>
      <c r="C16" s="185">
        <v>1</v>
      </c>
      <c r="D16" s="185">
        <v>1</v>
      </c>
      <c r="E16" s="187"/>
      <c r="F16" s="185">
        <v>1</v>
      </c>
      <c r="G16" s="185"/>
      <c r="H16" s="188">
        <v>1</v>
      </c>
      <c r="I16" s="185"/>
      <c r="J16" s="185"/>
      <c r="K16" s="185"/>
      <c r="L16" s="185"/>
      <c r="M16" s="185">
        <v>1</v>
      </c>
      <c r="N16" s="185"/>
      <c r="O16" s="185"/>
      <c r="P16" s="188">
        <v>1</v>
      </c>
      <c r="Q16" s="185"/>
      <c r="R16" s="185">
        <v>1</v>
      </c>
      <c r="S16" s="185"/>
      <c r="T16" s="185"/>
      <c r="U16" s="188">
        <v>1</v>
      </c>
      <c r="V16" s="181"/>
      <c r="W16" s="216"/>
      <c r="X16" s="217"/>
      <c r="Y16" s="218">
        <v>1</v>
      </c>
      <c r="Z16" s="226">
        <f>W16+X16+Y16</f>
        <v>1</v>
      </c>
    </row>
    <row r="17" ht="18.75" spans="1:26">
      <c r="A17" s="185" t="s">
        <v>373</v>
      </c>
      <c r="B17" s="186" t="s">
        <v>374</v>
      </c>
      <c r="C17" s="185"/>
      <c r="D17" s="185"/>
      <c r="E17" s="187"/>
      <c r="F17" s="185"/>
      <c r="G17" s="185"/>
      <c r="H17" s="188"/>
      <c r="I17" s="185"/>
      <c r="J17" s="185"/>
      <c r="K17" s="185"/>
      <c r="L17" s="185"/>
      <c r="M17" s="185"/>
      <c r="N17" s="185"/>
      <c r="O17" s="185"/>
      <c r="P17" s="188"/>
      <c r="Q17" s="185"/>
      <c r="R17" s="185"/>
      <c r="S17" s="185"/>
      <c r="T17" s="185"/>
      <c r="U17" s="188"/>
      <c r="V17" s="181"/>
      <c r="W17" s="216"/>
      <c r="X17" s="218"/>
      <c r="Y17" s="218"/>
      <c r="Z17" s="226"/>
    </row>
    <row r="18" ht="18.75" spans="1:26">
      <c r="A18" s="185" t="s">
        <v>375</v>
      </c>
      <c r="B18" s="186" t="s">
        <v>376</v>
      </c>
      <c r="C18" s="185">
        <v>1</v>
      </c>
      <c r="D18" s="185">
        <v>1</v>
      </c>
      <c r="E18" s="187"/>
      <c r="F18" s="185">
        <v>1</v>
      </c>
      <c r="G18" s="185"/>
      <c r="H18" s="188">
        <v>1</v>
      </c>
      <c r="I18" s="185"/>
      <c r="J18" s="185"/>
      <c r="K18" s="185"/>
      <c r="L18" s="185"/>
      <c r="M18" s="185">
        <v>1</v>
      </c>
      <c r="N18" s="185"/>
      <c r="O18" s="185"/>
      <c r="P18" s="188">
        <v>1</v>
      </c>
      <c r="Q18" s="185"/>
      <c r="R18" s="185"/>
      <c r="S18" s="185"/>
      <c r="T18" s="185">
        <v>1</v>
      </c>
      <c r="U18" s="188">
        <v>1</v>
      </c>
      <c r="V18" s="181">
        <v>1</v>
      </c>
      <c r="W18" s="216"/>
      <c r="X18" s="218"/>
      <c r="Y18" s="218"/>
      <c r="Z18" s="226">
        <f>W18+X18+Y18</f>
        <v>0</v>
      </c>
    </row>
    <row r="19" ht="18.75" spans="1:26">
      <c r="A19" s="185" t="s">
        <v>377</v>
      </c>
      <c r="B19" s="186" t="s">
        <v>378</v>
      </c>
      <c r="C19" s="185"/>
      <c r="D19" s="185"/>
      <c r="E19" s="187"/>
      <c r="F19" s="185"/>
      <c r="G19" s="185"/>
      <c r="H19" s="188"/>
      <c r="I19" s="185"/>
      <c r="J19" s="185"/>
      <c r="K19" s="185"/>
      <c r="L19" s="185"/>
      <c r="M19" s="185"/>
      <c r="N19" s="185"/>
      <c r="O19" s="185"/>
      <c r="P19" s="188"/>
      <c r="Q19" s="185"/>
      <c r="R19" s="185"/>
      <c r="S19" s="185"/>
      <c r="T19" s="185"/>
      <c r="U19" s="188"/>
      <c r="V19" s="181"/>
      <c r="W19" s="218"/>
      <c r="X19" s="218"/>
      <c r="Y19" s="218"/>
      <c r="Z19" s="226"/>
    </row>
    <row r="20" ht="18.75" spans="1:26">
      <c r="A20" s="185" t="s">
        <v>379</v>
      </c>
      <c r="B20" s="186" t="s">
        <v>380</v>
      </c>
      <c r="C20" s="185">
        <v>0.5</v>
      </c>
      <c r="D20" s="185">
        <v>1</v>
      </c>
      <c r="E20" s="187"/>
      <c r="F20" s="185"/>
      <c r="G20" s="185">
        <v>0.5</v>
      </c>
      <c r="H20" s="188">
        <v>0.5</v>
      </c>
      <c r="I20" s="185"/>
      <c r="J20" s="185"/>
      <c r="K20" s="185"/>
      <c r="L20" s="185"/>
      <c r="M20" s="185"/>
      <c r="N20" s="185">
        <v>0.5</v>
      </c>
      <c r="O20" s="185"/>
      <c r="P20" s="188">
        <v>0.5</v>
      </c>
      <c r="Q20" s="185">
        <v>0.5</v>
      </c>
      <c r="R20" s="185"/>
      <c r="S20" s="185"/>
      <c r="T20" s="185"/>
      <c r="U20" s="188">
        <v>0.5</v>
      </c>
      <c r="V20" s="181"/>
      <c r="W20" s="216"/>
      <c r="X20" s="218"/>
      <c r="Y20" s="218"/>
      <c r="Z20" s="226"/>
    </row>
    <row r="21" ht="37.5" spans="1:26">
      <c r="A21" s="189">
        <v>2</v>
      </c>
      <c r="B21" s="179" t="s">
        <v>381</v>
      </c>
      <c r="C21" s="180">
        <f>+C23+C24+C25+C26+C27</f>
        <v>12</v>
      </c>
      <c r="D21" s="180">
        <f t="shared" ref="D21:Z21" si="1">+D23+D24+D25+D26+D27</f>
        <v>13</v>
      </c>
      <c r="E21" s="180">
        <f t="shared" si="1"/>
        <v>0</v>
      </c>
      <c r="F21" s="180">
        <f t="shared" si="1"/>
        <v>1</v>
      </c>
      <c r="G21" s="180">
        <f t="shared" si="1"/>
        <v>11</v>
      </c>
      <c r="H21" s="180">
        <f t="shared" si="1"/>
        <v>12</v>
      </c>
      <c r="I21" s="180">
        <f t="shared" si="1"/>
        <v>1</v>
      </c>
      <c r="J21" s="180">
        <f t="shared" si="1"/>
        <v>2</v>
      </c>
      <c r="K21" s="180">
        <f t="shared" si="1"/>
        <v>0</v>
      </c>
      <c r="L21" s="180">
        <f t="shared" si="1"/>
        <v>1</v>
      </c>
      <c r="M21" s="180">
        <f t="shared" si="1"/>
        <v>1</v>
      </c>
      <c r="N21" s="180">
        <f t="shared" si="1"/>
        <v>7</v>
      </c>
      <c r="O21" s="180">
        <f t="shared" si="1"/>
        <v>0</v>
      </c>
      <c r="P21" s="180">
        <f t="shared" si="1"/>
        <v>12</v>
      </c>
      <c r="Q21" s="180">
        <f t="shared" si="1"/>
        <v>7</v>
      </c>
      <c r="R21" s="180">
        <f t="shared" si="1"/>
        <v>5</v>
      </c>
      <c r="S21" s="180">
        <f t="shared" si="1"/>
        <v>0</v>
      </c>
      <c r="T21" s="180">
        <f t="shared" si="1"/>
        <v>0</v>
      </c>
      <c r="U21" s="180">
        <f t="shared" si="1"/>
        <v>12</v>
      </c>
      <c r="V21" s="180">
        <f t="shared" si="1"/>
        <v>0</v>
      </c>
      <c r="W21" s="180">
        <f t="shared" si="1"/>
        <v>0</v>
      </c>
      <c r="X21" s="180">
        <f t="shared" si="1"/>
        <v>0</v>
      </c>
      <c r="Y21" s="180">
        <f t="shared" si="1"/>
        <v>0</v>
      </c>
      <c r="Z21" s="180">
        <f t="shared" si="1"/>
        <v>0</v>
      </c>
    </row>
    <row r="22" ht="18.75" spans="1:26">
      <c r="A22" s="181"/>
      <c r="B22" s="190" t="s">
        <v>30</v>
      </c>
      <c r="C22" s="191"/>
      <c r="D22" s="191"/>
      <c r="E22" s="182"/>
      <c r="F22" s="181"/>
      <c r="G22" s="181"/>
      <c r="H22" s="181"/>
      <c r="I22" s="191"/>
      <c r="J22" s="191"/>
      <c r="K22" s="191"/>
      <c r="L22" s="191"/>
      <c r="M22" s="191"/>
      <c r="N22" s="191"/>
      <c r="O22" s="191"/>
      <c r="P22" s="181"/>
      <c r="Q22" s="181"/>
      <c r="R22" s="181"/>
      <c r="S22" s="181"/>
      <c r="T22" s="181"/>
      <c r="U22" s="181"/>
      <c r="V22" s="181"/>
      <c r="W22" s="219"/>
      <c r="X22" s="219"/>
      <c r="Y22" s="219"/>
      <c r="Z22" s="181"/>
    </row>
    <row r="23" ht="18.75" spans="1:26">
      <c r="A23" s="185" t="s">
        <v>382</v>
      </c>
      <c r="B23" s="186" t="s">
        <v>383</v>
      </c>
      <c r="C23" s="185">
        <v>4</v>
      </c>
      <c r="D23" s="185">
        <v>4</v>
      </c>
      <c r="E23" s="192"/>
      <c r="F23" s="185">
        <v>1</v>
      </c>
      <c r="G23" s="185">
        <v>3</v>
      </c>
      <c r="H23" s="181">
        <v>4</v>
      </c>
      <c r="I23" s="185">
        <v>1</v>
      </c>
      <c r="J23" s="185">
        <v>1</v>
      </c>
      <c r="K23" s="185">
        <v>0</v>
      </c>
      <c r="L23" s="185">
        <v>1</v>
      </c>
      <c r="M23" s="185">
        <v>1</v>
      </c>
      <c r="N23" s="185">
        <v>0</v>
      </c>
      <c r="O23" s="185"/>
      <c r="P23" s="188">
        <v>4</v>
      </c>
      <c r="Q23" s="185">
        <v>1</v>
      </c>
      <c r="R23" s="185">
        <v>3</v>
      </c>
      <c r="S23" s="185"/>
      <c r="T23" s="185"/>
      <c r="U23" s="220">
        <f>Q23+R23+S23+T23</f>
        <v>4</v>
      </c>
      <c r="V23" s="181"/>
      <c r="W23" s="217"/>
      <c r="X23" s="218"/>
      <c r="Y23" s="218"/>
      <c r="Z23" s="226">
        <f>W23+X23+Y23</f>
        <v>0</v>
      </c>
    </row>
    <row r="24" ht="18.75" spans="1:26">
      <c r="A24" s="185" t="s">
        <v>384</v>
      </c>
      <c r="B24" s="186" t="s">
        <v>385</v>
      </c>
      <c r="C24" s="185"/>
      <c r="D24" s="185"/>
      <c r="E24" s="192"/>
      <c r="F24" s="185"/>
      <c r="G24" s="185"/>
      <c r="H24" s="181"/>
      <c r="I24" s="185"/>
      <c r="J24" s="185"/>
      <c r="K24" s="185"/>
      <c r="L24" s="185"/>
      <c r="M24" s="185"/>
      <c r="N24" s="185"/>
      <c r="O24" s="185"/>
      <c r="P24" s="188"/>
      <c r="Q24" s="185"/>
      <c r="R24" s="185"/>
      <c r="S24" s="185"/>
      <c r="T24" s="185"/>
      <c r="U24" s="221"/>
      <c r="V24" s="181"/>
      <c r="W24" s="218"/>
      <c r="X24" s="218"/>
      <c r="Y24" s="218"/>
      <c r="Z24" s="226"/>
    </row>
    <row r="25" ht="18.75" spans="1:26">
      <c r="A25" s="185" t="s">
        <v>386</v>
      </c>
      <c r="B25" s="186" t="s">
        <v>387</v>
      </c>
      <c r="C25" s="185"/>
      <c r="D25" s="185"/>
      <c r="E25" s="192"/>
      <c r="F25" s="185"/>
      <c r="G25" s="185"/>
      <c r="H25" s="181"/>
      <c r="I25" s="185"/>
      <c r="J25" s="185"/>
      <c r="K25" s="185"/>
      <c r="L25" s="185"/>
      <c r="M25" s="185"/>
      <c r="N25" s="185"/>
      <c r="O25" s="185"/>
      <c r="P25" s="188"/>
      <c r="Q25" s="185"/>
      <c r="R25" s="185"/>
      <c r="S25" s="185"/>
      <c r="T25" s="185"/>
      <c r="U25" s="221"/>
      <c r="V25" s="181"/>
      <c r="W25" s="218"/>
      <c r="X25" s="218"/>
      <c r="Y25" s="218"/>
      <c r="Z25" s="226"/>
    </row>
    <row r="26" ht="18.75" spans="1:26">
      <c r="A26" s="185" t="s">
        <v>388</v>
      </c>
      <c r="B26" s="193" t="s">
        <v>389</v>
      </c>
      <c r="C26" s="194"/>
      <c r="D26" s="194"/>
      <c r="E26" s="195"/>
      <c r="F26" s="185"/>
      <c r="G26" s="185"/>
      <c r="H26" s="181"/>
      <c r="I26" s="185"/>
      <c r="J26" s="185"/>
      <c r="K26" s="185"/>
      <c r="L26" s="185"/>
      <c r="M26" s="185"/>
      <c r="N26" s="185"/>
      <c r="O26" s="185"/>
      <c r="P26" s="188"/>
      <c r="Q26" s="185"/>
      <c r="R26" s="185"/>
      <c r="S26" s="185"/>
      <c r="T26" s="185"/>
      <c r="U26" s="221"/>
      <c r="V26" s="181"/>
      <c r="W26" s="218"/>
      <c r="X26" s="218"/>
      <c r="Y26" s="218"/>
      <c r="Z26" s="226"/>
    </row>
    <row r="27" ht="18.75" spans="1:26">
      <c r="A27" s="185" t="s">
        <v>390</v>
      </c>
      <c r="B27" s="193" t="s">
        <v>391</v>
      </c>
      <c r="C27" s="194">
        <v>8</v>
      </c>
      <c r="D27" s="194">
        <v>9</v>
      </c>
      <c r="E27" s="195"/>
      <c r="F27" s="185">
        <v>0</v>
      </c>
      <c r="G27" s="185">
        <v>8</v>
      </c>
      <c r="H27" s="181">
        <v>8</v>
      </c>
      <c r="I27" s="185">
        <v>0</v>
      </c>
      <c r="J27" s="185">
        <v>1</v>
      </c>
      <c r="K27" s="185"/>
      <c r="L27" s="185"/>
      <c r="M27" s="185"/>
      <c r="N27" s="185">
        <v>7</v>
      </c>
      <c r="O27" s="185"/>
      <c r="P27" s="188">
        <v>8</v>
      </c>
      <c r="Q27" s="185">
        <v>6</v>
      </c>
      <c r="R27" s="185">
        <v>2</v>
      </c>
      <c r="S27" s="185"/>
      <c r="T27" s="185">
        <v>0</v>
      </c>
      <c r="U27" s="220">
        <f>Q27+R27+S27+T27</f>
        <v>8</v>
      </c>
      <c r="V27" s="181"/>
      <c r="W27" s="216"/>
      <c r="X27" s="216"/>
      <c r="Y27" s="218"/>
      <c r="Z27" s="226">
        <f>W27+X27+Y27</f>
        <v>0</v>
      </c>
    </row>
    <row r="28" ht="56.25" spans="1:26">
      <c r="A28" s="196">
        <v>3</v>
      </c>
      <c r="B28" s="197" t="s">
        <v>392</v>
      </c>
      <c r="C28" s="198">
        <v>1</v>
      </c>
      <c r="D28" s="198">
        <v>1</v>
      </c>
      <c r="E28" s="199"/>
      <c r="F28" s="196">
        <v>1</v>
      </c>
      <c r="G28" s="196"/>
      <c r="H28" s="189">
        <f>F28</f>
        <v>1</v>
      </c>
      <c r="I28" s="206"/>
      <c r="J28" s="206"/>
      <c r="K28" s="206"/>
      <c r="L28" s="206"/>
      <c r="M28" s="206"/>
      <c r="N28" s="206">
        <v>1</v>
      </c>
      <c r="O28" s="206"/>
      <c r="P28" s="207">
        <f>N28</f>
        <v>1</v>
      </c>
      <c r="Q28" s="206"/>
      <c r="R28" s="206">
        <v>1</v>
      </c>
      <c r="S28" s="206"/>
      <c r="T28" s="206"/>
      <c r="U28" s="222">
        <f>R28</f>
        <v>1</v>
      </c>
      <c r="V28" s="189"/>
      <c r="W28" s="206"/>
      <c r="X28" s="206"/>
      <c r="Y28" s="206"/>
      <c r="Z28" s="178"/>
    </row>
    <row r="29" ht="18.75" spans="1:26">
      <c r="A29" s="181"/>
      <c r="B29" s="200" t="s">
        <v>393</v>
      </c>
      <c r="C29" s="188">
        <f>C14+C21+C28</f>
        <v>15.5</v>
      </c>
      <c r="D29" s="188">
        <f t="shared" ref="D29:Z29" si="2">D14+D21+D28</f>
        <v>17</v>
      </c>
      <c r="E29" s="188">
        <f t="shared" si="2"/>
        <v>0</v>
      </c>
      <c r="F29" s="188">
        <f t="shared" si="2"/>
        <v>4</v>
      </c>
      <c r="G29" s="188">
        <f t="shared" si="2"/>
        <v>11.5</v>
      </c>
      <c r="H29" s="188">
        <f t="shared" si="2"/>
        <v>15.5</v>
      </c>
      <c r="I29" s="188">
        <f t="shared" si="2"/>
        <v>1</v>
      </c>
      <c r="J29" s="188">
        <f t="shared" si="2"/>
        <v>2</v>
      </c>
      <c r="K29" s="188">
        <f t="shared" si="2"/>
        <v>0</v>
      </c>
      <c r="L29" s="188">
        <f t="shared" si="2"/>
        <v>1</v>
      </c>
      <c r="M29" s="188">
        <f t="shared" si="2"/>
        <v>3</v>
      </c>
      <c r="N29" s="188">
        <f t="shared" si="2"/>
        <v>8.5</v>
      </c>
      <c r="O29" s="188">
        <f t="shared" si="2"/>
        <v>0</v>
      </c>
      <c r="P29" s="188">
        <f t="shared" si="2"/>
        <v>15.5</v>
      </c>
      <c r="Q29" s="188">
        <f t="shared" si="2"/>
        <v>7.5</v>
      </c>
      <c r="R29" s="188">
        <f t="shared" si="2"/>
        <v>7</v>
      </c>
      <c r="S29" s="188">
        <f t="shared" si="2"/>
        <v>0</v>
      </c>
      <c r="T29" s="188">
        <f t="shared" si="2"/>
        <v>1</v>
      </c>
      <c r="U29" s="188">
        <f t="shared" si="2"/>
        <v>15.5</v>
      </c>
      <c r="V29" s="188">
        <f t="shared" si="2"/>
        <v>1</v>
      </c>
      <c r="W29" s="188">
        <f t="shared" si="2"/>
        <v>0</v>
      </c>
      <c r="X29" s="188">
        <f t="shared" si="2"/>
        <v>0</v>
      </c>
      <c r="Y29" s="188">
        <f t="shared" si="2"/>
        <v>1</v>
      </c>
      <c r="Z29" s="188">
        <f t="shared" si="2"/>
        <v>1</v>
      </c>
    </row>
    <row r="30" customHeight="1" spans="1:26">
      <c r="A30" s="170"/>
      <c r="B30" s="170"/>
      <c r="C30" s="170"/>
      <c r="D30" s="170"/>
      <c r="E30" s="170"/>
      <c r="F30" s="170"/>
      <c r="G30" s="170"/>
      <c r="H30" s="170"/>
      <c r="I30" s="170"/>
      <c r="J30" s="170"/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0"/>
      <c r="Z30" s="170"/>
    </row>
    <row r="31" customHeight="1" spans="1:26">
      <c r="A31" s="170"/>
      <c r="B31" s="201" t="s">
        <v>394</v>
      </c>
      <c r="C31" s="201"/>
      <c r="D31" s="201"/>
      <c r="E31" s="202"/>
      <c r="F31" s="202"/>
      <c r="G31" s="202"/>
      <c r="H31" s="202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170"/>
      <c r="U31" s="170"/>
      <c r="V31" s="170"/>
      <c r="W31" s="170"/>
      <c r="X31" s="170"/>
      <c r="Y31" s="170"/>
      <c r="Z31" s="170"/>
    </row>
    <row r="32" customHeight="1" spans="1:26">
      <c r="A32" s="170"/>
      <c r="B32" s="202"/>
      <c r="C32" s="202"/>
      <c r="D32" s="202"/>
      <c r="E32" s="202"/>
      <c r="F32" s="202"/>
      <c r="G32" s="202"/>
      <c r="H32" s="202"/>
      <c r="I32" s="202"/>
      <c r="J32" s="202"/>
      <c r="K32" s="202"/>
      <c r="L32" s="202"/>
      <c r="M32" s="202"/>
      <c r="N32" s="202"/>
      <c r="O32" s="202"/>
      <c r="P32" s="202"/>
      <c r="Q32" s="202"/>
      <c r="R32" s="202"/>
      <c r="S32" s="202"/>
      <c r="T32" s="170"/>
      <c r="U32" s="170"/>
      <c r="V32" s="170"/>
      <c r="W32" s="170"/>
      <c r="X32" s="170"/>
      <c r="Y32" s="170"/>
      <c r="Z32" s="170"/>
    </row>
    <row r="33" spans="1:26">
      <c r="A33" s="170"/>
      <c r="B33" s="202"/>
      <c r="C33" s="202"/>
      <c r="D33" s="202"/>
      <c r="E33" s="202"/>
      <c r="F33" s="202"/>
      <c r="G33" s="202"/>
      <c r="H33" s="202"/>
      <c r="I33" s="202"/>
      <c r="J33" s="202"/>
      <c r="K33" s="202"/>
      <c r="L33" s="202"/>
      <c r="M33" s="202"/>
      <c r="N33" s="202"/>
      <c r="O33" s="202"/>
      <c r="P33" s="202"/>
      <c r="Q33" s="202"/>
      <c r="R33" s="202"/>
      <c r="S33" s="202"/>
      <c r="T33" s="170"/>
      <c r="U33" s="170"/>
      <c r="V33" s="170"/>
      <c r="W33" s="170"/>
      <c r="X33" s="170"/>
      <c r="Y33" s="170"/>
      <c r="Z33" s="170"/>
    </row>
    <row r="36" ht="18.75" customHeight="1"/>
    <row r="37" ht="18.75" customHeight="1"/>
    <row r="38" ht="26.25" spans="2:11">
      <c r="B38" s="203" t="s">
        <v>118</v>
      </c>
      <c r="C38" s="204"/>
      <c r="D38" s="204"/>
      <c r="E38" s="204"/>
      <c r="F38" s="204"/>
      <c r="G38" s="204"/>
      <c r="H38" s="204"/>
      <c r="I38" s="204"/>
      <c r="J38" s="204"/>
      <c r="K38" s="204"/>
    </row>
    <row r="39" ht="18.75" customHeight="1"/>
    <row r="40" ht="18.75" customHeight="1"/>
    <row r="41" ht="22.5" customHeight="1"/>
    <row r="44" ht="18.75" customHeight="1"/>
    <row r="45" ht="18.75" customHeight="1"/>
    <row r="46" ht="18.75" customHeight="1"/>
    <row r="47" ht="51.75" customHeight="1"/>
    <row r="61" ht="23.25" customHeight="1"/>
    <row r="66" customHeight="1"/>
    <row r="67" customHeight="1"/>
    <row r="68" customHeight="1"/>
    <row r="70" ht="18.75" customHeight="1"/>
    <row r="71" ht="20.25" customHeight="1"/>
    <row r="72" ht="20.25" customHeight="1"/>
    <row r="74" ht="18.75" customHeight="1"/>
    <row r="75" ht="18.75" customHeight="1"/>
    <row r="76" ht="18.75" customHeight="1"/>
    <row r="77" ht="51.75" customHeight="1"/>
    <row r="92" ht="23.25" customHeight="1"/>
    <row r="96" customHeight="1"/>
    <row r="97" customHeight="1"/>
    <row r="98" customHeight="1"/>
    <row r="100" ht="18.75" customHeight="1"/>
    <row r="101" ht="20.25" customHeight="1"/>
    <row r="102" ht="18.75" customHeight="1"/>
    <row r="104" ht="18.75" customHeight="1"/>
    <row r="105" ht="18.75" customHeight="1"/>
    <row r="106" ht="18.75" customHeight="1"/>
    <row r="107" ht="51.75" customHeight="1"/>
    <row r="122" ht="23.25" customHeight="1"/>
    <row r="126" customHeight="1"/>
    <row r="127" customHeight="1"/>
    <row r="128" customHeight="1"/>
    <row r="130" ht="18.75" customHeight="1"/>
    <row r="131" ht="18.75" customHeight="1"/>
    <row r="132" ht="18.75" customHeight="1"/>
    <row r="152" ht="23.25" customHeight="1"/>
    <row r="156" ht="18.75" customHeight="1"/>
    <row r="157" ht="18.75" customHeight="1"/>
    <row r="159" ht="18.75" customHeight="1"/>
    <row r="160" ht="18.75" customHeight="1"/>
    <row r="161" ht="18.75" customHeight="1"/>
    <row r="181" ht="23.25" customHeight="1"/>
    <row r="186" ht="18.75" customHeight="1"/>
    <row r="187" ht="18.75" customHeight="1"/>
    <row r="189" ht="18.75" customHeight="1"/>
    <row r="190" ht="18.75" customHeight="1"/>
    <row r="191" ht="18.75" customHeight="1"/>
    <row r="211" ht="23.25" customHeight="1"/>
    <row r="216" ht="18.75" customHeight="1"/>
    <row r="219" ht="18.75" customHeight="1"/>
    <row r="220" ht="18.75" customHeight="1"/>
    <row r="221" ht="18.75" customHeight="1"/>
    <row r="241" ht="23.25" customHeight="1"/>
    <row r="246" ht="18.75" customHeight="1"/>
    <row r="249" ht="18.75" customHeight="1"/>
    <row r="250" ht="18.75" customHeight="1"/>
    <row r="251" ht="18.75" customHeight="1"/>
    <row r="271" ht="23.25" customHeight="1"/>
    <row r="341" ht="18.75" customHeight="1"/>
    <row r="371" ht="18.75" customHeight="1"/>
  </sheetData>
  <mergeCells count="32">
    <mergeCell ref="V1:X1"/>
    <mergeCell ref="V2:X2"/>
    <mergeCell ref="A6:Z6"/>
    <mergeCell ref="A7:Z7"/>
    <mergeCell ref="X8:Z8"/>
    <mergeCell ref="F9:Z9"/>
    <mergeCell ref="F10:H10"/>
    <mergeCell ref="I10:P10"/>
    <mergeCell ref="Q10:V10"/>
    <mergeCell ref="W10:Z10"/>
    <mergeCell ref="I11:J11"/>
    <mergeCell ref="K11:L11"/>
    <mergeCell ref="M11:O11"/>
    <mergeCell ref="A9:A12"/>
    <mergeCell ref="B9:B12"/>
    <mergeCell ref="C9:C12"/>
    <mergeCell ref="D9:D12"/>
    <mergeCell ref="E9:E12"/>
    <mergeCell ref="F11:F12"/>
    <mergeCell ref="G11:G12"/>
    <mergeCell ref="H11:H12"/>
    <mergeCell ref="P11:P12"/>
    <mergeCell ref="Q11:Q12"/>
    <mergeCell ref="R11:R12"/>
    <mergeCell ref="S11:S12"/>
    <mergeCell ref="T11:T12"/>
    <mergeCell ref="U11:U12"/>
    <mergeCell ref="W11:W12"/>
    <mergeCell ref="X11:X12"/>
    <mergeCell ref="Y11:Y12"/>
    <mergeCell ref="Z11:Z12"/>
    <mergeCell ref="B31:S33"/>
  </mergeCells>
  <pageMargins left="0" right="0" top="0.393700787401575" bottom="0" header="0.31496062992126" footer="0.31496062992126"/>
  <pageSetup paperSize="9" scale="4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zoomScale="80" zoomScaleNormal="80" workbookViewId="0">
      <selection activeCell="F5" sqref="F5"/>
    </sheetView>
  </sheetViews>
  <sheetFormatPr defaultColWidth="9" defaultRowHeight="15"/>
  <cols>
    <col min="2" max="2" width="41.2857142857143" customWidth="1"/>
    <col min="3" max="3" width="21.2857142857143" customWidth="1"/>
    <col min="4" max="4" width="14.8571428571429" customWidth="1"/>
    <col min="5" max="5" width="13.1428571428571" customWidth="1"/>
    <col min="6" max="6" width="11.8571428571429" customWidth="1"/>
    <col min="7" max="7" width="13.7142857142857" customWidth="1"/>
    <col min="8" max="8" width="13.4285714285714" customWidth="1"/>
    <col min="9" max="9" width="19.7142857142857" customWidth="1"/>
    <col min="10" max="10" width="20.8571428571429" customWidth="1"/>
  </cols>
  <sheetData>
    <row r="1" spans="8:10">
      <c r="H1" s="116"/>
      <c r="I1" s="116"/>
      <c r="J1" s="116"/>
    </row>
    <row r="2" spans="8:10">
      <c r="H2" s="116"/>
      <c r="I2" s="116"/>
      <c r="J2" s="116"/>
    </row>
    <row r="3" ht="18.75" spans="3:10">
      <c r="C3" s="158"/>
      <c r="D3" s="158"/>
      <c r="E3" s="158"/>
      <c r="F3" s="158"/>
      <c r="G3" s="158"/>
      <c r="H3" s="158"/>
      <c r="J3" s="169"/>
    </row>
    <row r="4" ht="35.25" customHeight="1" spans="1:10">
      <c r="A4" s="59" t="s">
        <v>395</v>
      </c>
      <c r="B4" s="59"/>
      <c r="C4" s="59"/>
      <c r="D4" s="59"/>
      <c r="E4" s="59"/>
      <c r="F4" s="59"/>
      <c r="G4" s="59"/>
      <c r="H4" s="59"/>
      <c r="I4" s="59"/>
      <c r="J4" s="59"/>
    </row>
    <row r="5" spans="4:10">
      <c r="D5" s="28" t="s">
        <v>396</v>
      </c>
      <c r="J5" s="119" t="s">
        <v>397</v>
      </c>
    </row>
    <row r="6" ht="15.75" spans="1:10">
      <c r="A6" s="105" t="s">
        <v>307</v>
      </c>
      <c r="B6" s="104" t="s">
        <v>398</v>
      </c>
      <c r="C6" s="104" t="s">
        <v>399</v>
      </c>
      <c r="D6" s="159" t="s">
        <v>400</v>
      </c>
      <c r="E6" s="160" t="s">
        <v>161</v>
      </c>
      <c r="F6" s="160"/>
      <c r="G6" s="160"/>
      <c r="H6" s="104" t="s">
        <v>401</v>
      </c>
      <c r="I6" s="104" t="s">
        <v>402</v>
      </c>
      <c r="J6" s="104" t="s">
        <v>403</v>
      </c>
    </row>
    <row r="7" ht="78.8" spans="1:10">
      <c r="A7" s="105"/>
      <c r="B7" s="104"/>
      <c r="C7" s="104"/>
      <c r="D7" s="159"/>
      <c r="E7" s="161" t="s">
        <v>404</v>
      </c>
      <c r="F7" s="161" t="s">
        <v>405</v>
      </c>
      <c r="G7" s="159" t="s">
        <v>406</v>
      </c>
      <c r="H7" s="104"/>
      <c r="I7" s="104"/>
      <c r="J7" s="104"/>
    </row>
    <row r="8" ht="15.75" spans="1:10">
      <c r="A8" s="122" t="s">
        <v>142</v>
      </c>
      <c r="B8" s="123" t="s">
        <v>15</v>
      </c>
      <c r="C8" s="122" t="s">
        <v>17</v>
      </c>
      <c r="D8" s="122" t="s">
        <v>18</v>
      </c>
      <c r="E8" s="122" t="s">
        <v>19</v>
      </c>
      <c r="F8" s="122" t="s">
        <v>20</v>
      </c>
      <c r="G8" s="122" t="s">
        <v>21</v>
      </c>
      <c r="H8" s="122" t="s">
        <v>22</v>
      </c>
      <c r="I8" s="122" t="s">
        <v>23</v>
      </c>
      <c r="J8" s="122" t="s">
        <v>24</v>
      </c>
    </row>
    <row r="9" ht="31.5" spans="1:10">
      <c r="A9" s="162">
        <v>4</v>
      </c>
      <c r="B9" s="163" t="s">
        <v>407</v>
      </c>
      <c r="C9" s="164" t="s">
        <v>408</v>
      </c>
      <c r="D9" s="165">
        <v>172.8</v>
      </c>
      <c r="E9" s="165">
        <v>75.52</v>
      </c>
      <c r="F9" s="165">
        <v>21.76</v>
      </c>
      <c r="G9" s="165">
        <v>75.52</v>
      </c>
      <c r="H9" s="166" t="s">
        <v>409</v>
      </c>
      <c r="I9" s="164" t="s">
        <v>410</v>
      </c>
      <c r="J9" s="164" t="s">
        <v>411</v>
      </c>
    </row>
    <row r="13" ht="18.75" spans="1:10">
      <c r="A13" s="24"/>
      <c r="B13" s="24"/>
      <c r="C13" s="24"/>
      <c r="D13" s="24"/>
      <c r="E13" s="24"/>
      <c r="F13" s="24"/>
      <c r="G13" s="24"/>
      <c r="H13" s="24"/>
      <c r="I13" s="24"/>
      <c r="J13" s="24"/>
    </row>
    <row r="14" ht="23.25" spans="2:5">
      <c r="B14" s="167" t="s">
        <v>118</v>
      </c>
      <c r="C14" s="168"/>
      <c r="D14" s="168"/>
      <c r="E14" s="168"/>
    </row>
  </sheetData>
  <mergeCells count="13">
    <mergeCell ref="H1:J1"/>
    <mergeCell ref="H2:J2"/>
    <mergeCell ref="C3:H3"/>
    <mergeCell ref="A4:J4"/>
    <mergeCell ref="E6:G6"/>
    <mergeCell ref="A13:J13"/>
    <mergeCell ref="A6:A7"/>
    <mergeCell ref="B6:B7"/>
    <mergeCell ref="C6:C7"/>
    <mergeCell ref="D6:D7"/>
    <mergeCell ref="H6:H7"/>
    <mergeCell ref="I6:I7"/>
    <mergeCell ref="J6:J7"/>
  </mergeCells>
  <pageMargins left="1.18110236220472" right="0" top="0" bottom="0.78740157480315" header="0.31496062992126" footer="0.31496062992126"/>
  <pageSetup paperSize="9" scale="64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7"/>
  <sheetViews>
    <sheetView zoomScale="70" zoomScaleNormal="70" workbookViewId="0">
      <selection activeCell="L3" sqref="L3"/>
    </sheetView>
  </sheetViews>
  <sheetFormatPr defaultColWidth="9" defaultRowHeight="15"/>
  <cols>
    <col min="2" max="2" width="26.5714285714286" customWidth="1"/>
    <col min="3" max="3" width="17.2857142857143" customWidth="1"/>
    <col min="4" max="4" width="14.8571428571429" customWidth="1"/>
    <col min="5" max="5" width="18.4285714285714" customWidth="1"/>
    <col min="6" max="6" width="31.2857142857143" customWidth="1"/>
    <col min="7" max="7" width="22.8571428571429" customWidth="1"/>
    <col min="8" max="8" width="21.1428571428571" customWidth="1"/>
    <col min="9" max="9" width="14.1428571428571" customWidth="1"/>
    <col min="10" max="10" width="19" customWidth="1"/>
    <col min="11" max="11" width="22.8571428571429" customWidth="1"/>
  </cols>
  <sheetData>
    <row r="1" ht="30.75" customHeight="1" spans="1:12">
      <c r="A1" s="140"/>
      <c r="B1" s="127" t="s">
        <v>412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</row>
    <row r="2" ht="15.75" spans="1:12">
      <c r="A2" s="140"/>
      <c r="B2" s="140"/>
      <c r="C2" s="140"/>
      <c r="D2" s="140"/>
      <c r="E2" s="140"/>
      <c r="F2" s="140"/>
      <c r="G2" s="140"/>
      <c r="H2" s="140"/>
      <c r="I2" s="140"/>
      <c r="J2" s="127" t="s">
        <v>413</v>
      </c>
      <c r="K2" s="140"/>
      <c r="L2" s="127"/>
    </row>
    <row r="3" ht="33" customHeight="1" spans="1:11">
      <c r="A3" s="141" t="s">
        <v>414</v>
      </c>
      <c r="B3" s="142"/>
      <c r="C3" s="142"/>
      <c r="D3" s="142"/>
      <c r="E3" s="142"/>
      <c r="F3" s="142"/>
      <c r="G3" s="142"/>
      <c r="H3" s="142"/>
      <c r="I3" s="142"/>
      <c r="J3" s="142"/>
      <c r="K3" s="155"/>
    </row>
    <row r="4" spans="1:11">
      <c r="A4" s="143">
        <v>1</v>
      </c>
      <c r="B4" s="144" t="s">
        <v>415</v>
      </c>
      <c r="C4" s="145">
        <v>6</v>
      </c>
      <c r="D4" s="146">
        <v>0</v>
      </c>
      <c r="E4" s="145">
        <v>11</v>
      </c>
      <c r="F4" s="147" t="s">
        <v>416</v>
      </c>
      <c r="G4" s="147"/>
      <c r="H4" s="147"/>
      <c r="I4" s="147"/>
      <c r="J4" s="147"/>
      <c r="K4" s="147"/>
    </row>
    <row r="5" ht="15.75" customHeight="1" spans="1:11">
      <c r="A5" s="62">
        <v>2</v>
      </c>
      <c r="B5" s="109" t="s">
        <v>417</v>
      </c>
      <c r="C5" s="109">
        <v>0</v>
      </c>
      <c r="D5" s="109">
        <v>14</v>
      </c>
      <c r="E5" s="109">
        <v>14</v>
      </c>
      <c r="F5" s="148" t="s">
        <v>416</v>
      </c>
      <c r="G5" s="148"/>
      <c r="H5" s="148"/>
      <c r="I5" s="148"/>
      <c r="J5" s="148"/>
      <c r="K5" s="148"/>
    </row>
    <row r="6" ht="15.75" customHeight="1" spans="1:11">
      <c r="A6" s="143">
        <v>3</v>
      </c>
      <c r="B6" s="109" t="s">
        <v>418</v>
      </c>
      <c r="C6" s="109">
        <v>8</v>
      </c>
      <c r="D6" s="109">
        <v>20</v>
      </c>
      <c r="E6" s="109">
        <v>28</v>
      </c>
      <c r="F6" s="148" t="s">
        <v>416</v>
      </c>
      <c r="G6" s="148"/>
      <c r="H6" s="148"/>
      <c r="I6" s="60"/>
      <c r="J6" s="60"/>
      <c r="K6" s="148"/>
    </row>
    <row r="7" ht="15.75" customHeight="1" spans="1:11">
      <c r="A7" s="62">
        <v>4</v>
      </c>
      <c r="B7" s="109" t="s">
        <v>419</v>
      </c>
      <c r="C7" s="109">
        <v>1</v>
      </c>
      <c r="D7" s="109">
        <v>0</v>
      </c>
      <c r="E7" s="109">
        <v>1</v>
      </c>
      <c r="F7" s="148" t="s">
        <v>416</v>
      </c>
      <c r="G7" s="148"/>
      <c r="H7" s="148"/>
      <c r="I7" s="148"/>
      <c r="J7" s="148"/>
      <c r="K7" s="148"/>
    </row>
    <row r="8" spans="1:11">
      <c r="A8" s="143">
        <v>5</v>
      </c>
      <c r="B8" s="109" t="s">
        <v>420</v>
      </c>
      <c r="C8" s="109">
        <v>1</v>
      </c>
      <c r="D8" s="109">
        <v>0</v>
      </c>
      <c r="E8" s="109">
        <v>1</v>
      </c>
      <c r="F8" s="148" t="s">
        <v>416</v>
      </c>
      <c r="G8" s="149"/>
      <c r="H8" s="148"/>
      <c r="I8" s="148"/>
      <c r="J8" s="149"/>
      <c r="K8" s="148"/>
    </row>
    <row r="9" spans="1:11">
      <c r="A9" s="62">
        <v>6</v>
      </c>
      <c r="B9" s="62" t="s">
        <v>421</v>
      </c>
      <c r="C9" s="109">
        <v>7</v>
      </c>
      <c r="D9" s="109"/>
      <c r="E9" s="109">
        <v>7</v>
      </c>
      <c r="F9" s="148" t="s">
        <v>416</v>
      </c>
      <c r="G9" s="149"/>
      <c r="H9" s="148"/>
      <c r="I9" s="148"/>
      <c r="J9" s="149"/>
      <c r="K9" s="148"/>
    </row>
    <row r="10" ht="19.5" customHeight="1" spans="1:11">
      <c r="A10" s="143">
        <v>7</v>
      </c>
      <c r="B10" s="62" t="s">
        <v>422</v>
      </c>
      <c r="C10" s="62">
        <v>2</v>
      </c>
      <c r="D10" s="62"/>
      <c r="E10" s="62">
        <v>2</v>
      </c>
      <c r="F10" s="148" t="s">
        <v>416</v>
      </c>
      <c r="G10" s="149"/>
      <c r="H10" s="148"/>
      <c r="I10" s="148"/>
      <c r="J10" s="149"/>
      <c r="K10" s="148"/>
    </row>
    <row r="11" spans="1:11">
      <c r="A11" s="62">
        <v>8</v>
      </c>
      <c r="B11" s="62" t="s">
        <v>423</v>
      </c>
      <c r="C11" s="62">
        <v>4</v>
      </c>
      <c r="D11" s="150"/>
      <c r="E11" s="62">
        <v>4</v>
      </c>
      <c r="F11" s="148" t="s">
        <v>416</v>
      </c>
      <c r="G11" s="149"/>
      <c r="H11" s="148"/>
      <c r="I11" s="148"/>
      <c r="J11" s="149"/>
      <c r="K11" s="148"/>
    </row>
    <row r="12" spans="1:11">
      <c r="A12" s="143">
        <v>9</v>
      </c>
      <c r="B12" s="62" t="s">
        <v>424</v>
      </c>
      <c r="C12" s="62"/>
      <c r="D12" s="62">
        <v>7</v>
      </c>
      <c r="E12" s="62">
        <v>7</v>
      </c>
      <c r="F12" s="148" t="s">
        <v>416</v>
      </c>
      <c r="G12" s="149"/>
      <c r="H12" s="148"/>
      <c r="I12" s="148"/>
      <c r="J12" s="149"/>
      <c r="K12" s="148"/>
    </row>
    <row r="13" spans="1:11">
      <c r="A13" s="62">
        <v>10</v>
      </c>
      <c r="B13" s="62" t="s">
        <v>425</v>
      </c>
      <c r="C13" s="62">
        <v>1</v>
      </c>
      <c r="D13" s="62"/>
      <c r="E13" s="62">
        <v>1</v>
      </c>
      <c r="F13" s="148" t="s">
        <v>416</v>
      </c>
      <c r="G13" s="149"/>
      <c r="H13" s="148"/>
      <c r="I13" s="148"/>
      <c r="J13" s="149"/>
      <c r="K13" s="148"/>
    </row>
    <row r="14" spans="1:11">
      <c r="A14" s="143">
        <v>11</v>
      </c>
      <c r="B14" s="62" t="s">
        <v>426</v>
      </c>
      <c r="C14" s="62"/>
      <c r="D14" s="62"/>
      <c r="E14" s="62">
        <v>2</v>
      </c>
      <c r="F14" s="148" t="s">
        <v>416</v>
      </c>
      <c r="G14" s="149"/>
      <c r="H14" s="148"/>
      <c r="I14" s="148"/>
      <c r="J14" s="149"/>
      <c r="K14" s="148"/>
    </row>
    <row r="15" spans="1:11">
      <c r="A15" s="62">
        <v>12</v>
      </c>
      <c r="B15" s="62" t="s">
        <v>427</v>
      </c>
      <c r="C15" s="62"/>
      <c r="D15" s="62"/>
      <c r="E15" s="62">
        <v>1</v>
      </c>
      <c r="F15" s="148" t="s">
        <v>416</v>
      </c>
      <c r="G15" s="149"/>
      <c r="H15" s="148"/>
      <c r="I15" s="148"/>
      <c r="J15" s="149"/>
      <c r="K15" s="148"/>
    </row>
    <row r="16" ht="16.5" spans="1:11">
      <c r="A16" s="151" t="s">
        <v>428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51"/>
    </row>
    <row r="17" ht="16.5" spans="1:11">
      <c r="A17" s="152" t="s">
        <v>429</v>
      </c>
      <c r="B17" s="152"/>
      <c r="C17" s="152"/>
      <c r="D17" s="152"/>
      <c r="E17" s="152"/>
      <c r="F17" s="152"/>
      <c r="G17" s="152"/>
      <c r="H17" s="152"/>
      <c r="I17" s="152"/>
      <c r="J17" s="152"/>
      <c r="K17" s="152"/>
    </row>
    <row r="18" ht="16.5" spans="1:11">
      <c r="A18" s="153"/>
      <c r="B18" s="154"/>
      <c r="C18" s="152" t="s">
        <v>430</v>
      </c>
      <c r="D18" s="152"/>
      <c r="E18" s="152"/>
      <c r="F18" s="152"/>
      <c r="G18" s="152"/>
      <c r="H18" s="152"/>
      <c r="I18" s="152"/>
      <c r="J18" s="156"/>
      <c r="K18" s="157"/>
    </row>
    <row r="20" ht="18.75" customHeight="1"/>
    <row r="22" ht="15.75" spans="2:6">
      <c r="B22" s="40"/>
      <c r="C22" s="92" t="s">
        <v>118</v>
      </c>
      <c r="D22" s="40"/>
      <c r="E22" s="40"/>
      <c r="F22" s="40"/>
    </row>
    <row r="23" ht="18.75" customHeight="1"/>
    <row r="31" ht="18.75" customHeight="1"/>
    <row r="43" ht="18.75" customHeight="1"/>
    <row r="51" ht="18.75" customHeight="1"/>
    <row r="59" ht="16.5" customHeight="1"/>
    <row r="62" ht="15.75" customHeight="1"/>
    <row r="80" ht="18.75" customHeight="1"/>
    <row r="90" ht="18.75" customHeight="1"/>
    <row r="101" ht="18.75" customHeight="1"/>
    <row r="113" ht="18.75" customHeight="1"/>
    <row r="127" ht="15.75" customHeight="1"/>
  </sheetData>
  <mergeCells count="5">
    <mergeCell ref="B1:L1"/>
    <mergeCell ref="A3:K3"/>
    <mergeCell ref="A16:K16"/>
    <mergeCell ref="A17:K17"/>
    <mergeCell ref="C18:I18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1-ilova</vt:lpstr>
      <vt:lpstr>2-ilova</vt:lpstr>
      <vt:lpstr>3-ilova</vt:lpstr>
      <vt:lpstr>4-ilova</vt:lpstr>
      <vt:lpstr>5-ilova</vt:lpstr>
      <vt:lpstr>6-ilova</vt:lpstr>
      <vt:lpstr>7-ilova</vt:lpstr>
      <vt:lpstr>8-ilova</vt:lpstr>
      <vt:lpstr>9-ilova</vt:lpstr>
      <vt:lpstr>10-ilova</vt:lpstr>
      <vt:lpstr>11-ilova</vt:lpstr>
      <vt:lpstr>12-ilova</vt:lpstr>
      <vt:lpstr>13-ilova</vt:lpstr>
      <vt:lpstr>14-ilova</vt:lpstr>
      <vt:lpstr>15-ilova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XTreme</cp:lastModifiedBy>
  <dcterms:created xsi:type="dcterms:W3CDTF">2023-03-23T12:10:00Z</dcterms:created>
  <cp:lastPrinted>2024-09-16T05:56:00Z</cp:lastPrinted>
  <dcterms:modified xsi:type="dcterms:W3CDTF">2025-11-05T07:41:23Z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0BB23A556838408CBF66ACD29C1381A6_12</vt:lpwstr>
  </property>
  <property fmtid="{D5CDD505-2E9C-101B-9397-08002B2CF9AE}" pid="3" name="KSOProductBuildVer">
    <vt:lpwstr>1049-12.2.0.22549</vt:lpwstr>
  </property>
</Properties>
</file>